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5" yWindow="225" windowWidth="12240" windowHeight="8985" tabRatio="926" activeTab="3"/>
  </bookViews>
  <sheets>
    <sheet name="AÇÕES DO PAINT_Reitoria" sheetId="1" r:id="rId1"/>
    <sheet name="CAST" sheetId="2" r:id="rId2"/>
    <sheet name="Abaetetuba" sheetId="3" r:id="rId3"/>
    <sheet name="Breves" sheetId="4" r:id="rId4"/>
    <sheet name="ATM" sheetId="5" r:id="rId5"/>
    <sheet name="TUC" sheetId="6" r:id="rId6"/>
    <sheet name="BEL" sheetId="7" r:id="rId7"/>
    <sheet name="Ind. MB" sheetId="8" r:id="rId8"/>
    <sheet name="Rural MB" sheetId="9" r:id="rId9"/>
    <sheet name="C. Araguaia" sheetId="10" r:id="rId10"/>
    <sheet name="Itaituba" sheetId="11" r:id="rId11"/>
    <sheet name="Santarém" sheetId="12" r:id="rId12"/>
    <sheet name="Paragominas" sheetId="13" r:id="rId13"/>
    <sheet name="desenv e capacit" sheetId="14" r:id="rId14"/>
  </sheets>
  <definedNames>
    <definedName name="_Toc338855808" localSheetId="2">Abaetetuba!#REF!</definedName>
    <definedName name="_Toc338855808" localSheetId="0">'AÇÕES DO PAINT_Reitoria'!#REF!</definedName>
    <definedName name="_Toc338855808" localSheetId="4">ATM!#REF!</definedName>
    <definedName name="_Toc338855808" localSheetId="6">BEL!#REF!</definedName>
    <definedName name="_Toc338855808" localSheetId="3">Breves!#REF!</definedName>
    <definedName name="_Toc338855808" localSheetId="9">'C. Araguaia'!#REF!</definedName>
    <definedName name="_Toc338855808" localSheetId="1">CAST!#REF!</definedName>
    <definedName name="_Toc338855808" localSheetId="7">'Ind. MB'!#REF!</definedName>
    <definedName name="_Toc338855808" localSheetId="10">Itaituba!#REF!</definedName>
    <definedName name="_Toc338855808" localSheetId="12">Paragominas!#REF!</definedName>
    <definedName name="_Toc338855808" localSheetId="8">'Rural MB'!#REF!</definedName>
    <definedName name="_Toc338855808" localSheetId="11">Santarém!#REF!</definedName>
    <definedName name="_Toc338855808" localSheetId="5">TUC!#REF!</definedName>
    <definedName name="_xlnm.Print_Area" localSheetId="2">Abaetetuba!$A$1:$J$16</definedName>
    <definedName name="_xlnm.Print_Area" localSheetId="0">'AÇÕES DO PAINT_Reitoria'!$A$1:$J$53</definedName>
    <definedName name="_xlnm.Print_Area" localSheetId="4">ATM!$A$1:$J$41</definedName>
    <definedName name="_xlnm.Print_Area" localSheetId="6">BEL!$A$1:$J$41</definedName>
    <definedName name="_xlnm.Print_Area" localSheetId="3">Breves!$A$1:$J$18</definedName>
    <definedName name="_xlnm.Print_Area" localSheetId="9">'C. Araguaia'!$A$1:$K$41</definedName>
    <definedName name="_xlnm.Print_Area" localSheetId="1">CAST!$A$1:$K$42</definedName>
    <definedName name="_xlnm.Print_Area" localSheetId="7">'Ind. MB'!$A$1:$K$39</definedName>
    <definedName name="_xlnm.Print_Area" localSheetId="10">Itaituba!$A$1:$L$41</definedName>
    <definedName name="_xlnm.Print_Area" localSheetId="12">Paragominas!$A$1:$K$26</definedName>
    <definedName name="_xlnm.Print_Area" localSheetId="8">'Rural MB'!$A$1:$K$39</definedName>
    <definedName name="_xlnm.Print_Area" localSheetId="11">Santarém!$A$1:$L$41</definedName>
    <definedName name="_xlnm.Print_Area" localSheetId="5">TUC!$A$1:$J$40</definedName>
    <definedName name="Z_98EA6DC0_3792_4CF7_AB6A_F664A719F81E_.wvu.PrintArea" localSheetId="2" hidden="1">Abaetetuba!$A$1:$J$16</definedName>
    <definedName name="Z_98EA6DC0_3792_4CF7_AB6A_F664A719F81E_.wvu.PrintArea" localSheetId="0" hidden="1">'AÇÕES DO PAINT_Reitoria'!$A$1:$J$53</definedName>
    <definedName name="Z_98EA6DC0_3792_4CF7_AB6A_F664A719F81E_.wvu.PrintArea" localSheetId="4" hidden="1">ATM!$A$1:$J$41</definedName>
    <definedName name="Z_98EA6DC0_3792_4CF7_AB6A_F664A719F81E_.wvu.PrintArea" localSheetId="6" hidden="1">BEL!$A$1:$J$41</definedName>
    <definedName name="Z_98EA6DC0_3792_4CF7_AB6A_F664A719F81E_.wvu.PrintArea" localSheetId="3" hidden="1">Breves!$A$1:$J$18</definedName>
    <definedName name="Z_98EA6DC0_3792_4CF7_AB6A_F664A719F81E_.wvu.PrintArea" localSheetId="9" hidden="1">'C. Araguaia'!$A$1:$K$41</definedName>
    <definedName name="Z_98EA6DC0_3792_4CF7_AB6A_F664A719F81E_.wvu.PrintArea" localSheetId="1" hidden="1">CAST!$A$1:$K$42</definedName>
    <definedName name="Z_98EA6DC0_3792_4CF7_AB6A_F664A719F81E_.wvu.PrintArea" localSheetId="7" hidden="1">'Ind. MB'!$A$1:$K$39</definedName>
    <definedName name="Z_98EA6DC0_3792_4CF7_AB6A_F664A719F81E_.wvu.PrintArea" localSheetId="10" hidden="1">Itaituba!$A$1:$L$41</definedName>
    <definedName name="Z_98EA6DC0_3792_4CF7_AB6A_F664A719F81E_.wvu.PrintArea" localSheetId="12" hidden="1">Paragominas!$A$1:$K$26</definedName>
    <definedName name="Z_98EA6DC0_3792_4CF7_AB6A_F664A719F81E_.wvu.PrintArea" localSheetId="8" hidden="1">'Rural MB'!$A$1:$K$39</definedName>
    <definedName name="Z_98EA6DC0_3792_4CF7_AB6A_F664A719F81E_.wvu.PrintArea" localSheetId="11" hidden="1">Santarém!$A$1:$L$41</definedName>
    <definedName name="Z_98EA6DC0_3792_4CF7_AB6A_F664A719F81E_.wvu.PrintArea" localSheetId="5" hidden="1">TUC!$A$1:$J$40</definedName>
  </definedNames>
  <calcPr calcId="124519"/>
  <customWorkbookViews>
    <customWorkbookView name="bruno.cabral - Modo de exibição pessoal" guid="{98EA6DC0-3792-4CF7-AB6A-F664A719F81E}" mergeInterval="0" personalView="1" maximized="1" xWindow="1" yWindow="1" windowWidth="1366" windowHeight="538" tabRatio="926" activeSheetId="4"/>
  </customWorkbookViews>
</workbook>
</file>

<file path=xl/calcChain.xml><?xml version="1.0" encoding="utf-8"?>
<calcChain xmlns="http://schemas.openxmlformats.org/spreadsheetml/2006/main">
  <c r="J8" i="14"/>
  <c r="I8" i="11"/>
  <c r="I39" i="7"/>
  <c r="K22" i="2"/>
  <c r="I8" i="10"/>
  <c r="I37" i="8"/>
  <c r="I32"/>
  <c r="I8"/>
  <c r="I32" i="7"/>
  <c r="I13"/>
  <c r="I8"/>
  <c r="I38" i="6"/>
  <c r="I33"/>
  <c r="I31"/>
  <c r="I20"/>
  <c r="I19"/>
  <c r="I13"/>
  <c r="I8"/>
  <c r="I39" i="5"/>
  <c r="I34"/>
  <c r="I32"/>
  <c r="I8"/>
  <c r="I10" i="4"/>
  <c r="I15"/>
  <c r="I8"/>
  <c r="I8" i="3"/>
  <c r="I13"/>
  <c r="I14"/>
  <c r="I40" i="2"/>
  <c r="I33"/>
  <c r="I15"/>
  <c r="I8"/>
  <c r="I22" i="13"/>
  <c r="I34" i="12"/>
  <c r="I8"/>
  <c r="I50" i="1"/>
  <c r="I51"/>
  <c r="I49"/>
  <c r="I37"/>
  <c r="I30"/>
  <c r="I12"/>
</calcChain>
</file>

<file path=xl/sharedStrings.xml><?xml version="1.0" encoding="utf-8"?>
<sst xmlns="http://schemas.openxmlformats.org/spreadsheetml/2006/main" count="2006" uniqueCount="290">
  <si>
    <t>1.3</t>
  </si>
  <si>
    <t>3.1</t>
  </si>
  <si>
    <t>1.1</t>
  </si>
  <si>
    <t>1.2</t>
  </si>
  <si>
    <t>1.5</t>
  </si>
  <si>
    <t>1.7</t>
  </si>
  <si>
    <t>1.8</t>
  </si>
  <si>
    <t>2.1</t>
  </si>
  <si>
    <t>2.2</t>
  </si>
  <si>
    <t>1.4</t>
  </si>
  <si>
    <t>1.6</t>
  </si>
  <si>
    <t>Origem da Demanda</t>
  </si>
  <si>
    <t>Escopo do trabalho</t>
  </si>
  <si>
    <t>Conhecimento Exigido</t>
  </si>
  <si>
    <t>h/h</t>
  </si>
  <si>
    <t>4.1</t>
  </si>
  <si>
    <t>Nº Ação</t>
  </si>
  <si>
    <t>CGU</t>
  </si>
  <si>
    <t>4.2</t>
  </si>
  <si>
    <t>AUDIN</t>
  </si>
  <si>
    <t>Legislações pertinentes a cada assunto</t>
  </si>
  <si>
    <t>Objetivo</t>
  </si>
  <si>
    <t>Ação</t>
  </si>
  <si>
    <t>Consignar o planejamento dos trabalhos que serão desenvolvidos pela Auditoria Interna no exercício de 2015.</t>
  </si>
  <si>
    <t xml:space="preserve">I- AÇÕES DE AUDITORIA INTERNA </t>
  </si>
  <si>
    <t>Base Legal: IN 07/2006 e 01/2007 da CGU</t>
  </si>
  <si>
    <t>Implementação das decisões e recomendações visando o atendimento às normas legais.</t>
  </si>
  <si>
    <t>Resoluções do CONSUP</t>
  </si>
  <si>
    <t xml:space="preserve">AUDIN    </t>
  </si>
  <si>
    <t>Ações de assessoramento.</t>
  </si>
  <si>
    <t>Atendimento do inciso III do art.11 do Regimento da AUDIN.</t>
  </si>
  <si>
    <t>Instruções Normativas e Decisões Normativas do TCU.</t>
  </si>
  <si>
    <t>Estatuto e Regimento do IFPA. Regimento da AUDIN</t>
  </si>
  <si>
    <t>Verificar a existência e formalização legal de processo de prestação de contas em cumprimento as normas legais.</t>
  </si>
  <si>
    <t>100% dos imóveis (Bens de Uso Especial) do IFPA.</t>
  </si>
  <si>
    <t xml:space="preserve">AUDIN   </t>
  </si>
  <si>
    <t>5.1</t>
  </si>
  <si>
    <t>5.2</t>
  </si>
  <si>
    <t>Nos dois últimos relatórios da CGU foi constatado a ausência de registro no SISAC.</t>
  </si>
  <si>
    <t>Verificar o cumprimento da apresentação da Declaração de bens ou permissão para acesso à declaração do IR.</t>
  </si>
  <si>
    <t>Nos dois últimos relatórios da CGU foi constatado o descumprimento da obrigatoriedade pelos servidores do IFPA.</t>
  </si>
  <si>
    <t>Garantir o cumprimento da exigência legal e atender a recomendação da CGU.</t>
  </si>
  <si>
    <t>Decretos n° 5.483/05, 9.784/99, 8.429/02, 8.730/93.</t>
  </si>
  <si>
    <t>Cumprimento da  IN 55/2007 e atender à recomendação da CGU.</t>
  </si>
  <si>
    <t>Lei n° 4.320/64, 9.636/98, 8.245/91. Decretos n° 9.760/46, 99.672/90, 99.658/90.  Manual de Patrimônio do IFPA</t>
  </si>
  <si>
    <t>6.1</t>
  </si>
  <si>
    <t>Avaliação da regularidade dos Processos Licitatórios.</t>
  </si>
  <si>
    <t>6.2</t>
  </si>
  <si>
    <t>Avaliação quanto à aderência aos critérios de sustentabilidade nas contratações públicas e da difusão da  conscientização ambiental no Instituto.</t>
  </si>
  <si>
    <t>Verificar a execução física das obras e serviços de engenharia.</t>
  </si>
  <si>
    <t>Lei n° 8.666/93</t>
  </si>
  <si>
    <t>3.2</t>
  </si>
  <si>
    <t>Avaliação dos registros de admissão, exoneração, pensão e aposentadoria dos servidores do IFPA no sistema SISAC.</t>
  </si>
  <si>
    <t>Avaliação Sumária</t>
  </si>
  <si>
    <t>Secretaria Federal de Controle Interno e AUDIN</t>
  </si>
  <si>
    <t xml:space="preserve">IN 07/2006-CGU    IN 01/2007-CGU     </t>
  </si>
  <si>
    <t>Acompanhar o cumprimento das Resoluções do Conselho Superior</t>
  </si>
  <si>
    <t>Fortalecer os controles internos e a capacidade de gerenciar riscos da Instituição.</t>
  </si>
  <si>
    <t>Analisar os processos de cooperação/relacionamento com Fundações de Apoio.</t>
  </si>
  <si>
    <t>Área de alta criticidade pretérita.</t>
  </si>
  <si>
    <t>5. ÁREA:GESTÃO DE PESSOAS</t>
  </si>
  <si>
    <t>Alto grau de criticidade devido permanecer a ausência de registro no SPIUNET dos bens imóveis.</t>
  </si>
  <si>
    <t>Alto grau de criticidade devido a reiterada ausência de realização do Inventário Anual de Bens Móveis e Imóveis dos últimos 5(cinco) anos.</t>
  </si>
  <si>
    <t>6.3</t>
  </si>
  <si>
    <t>IN 55/2007-TCU</t>
  </si>
  <si>
    <t>6. ÁREA:GESTÃO DE SUPRIMENTOS DE BENS E SERVIÇOS (Programa 2031 - Ação 20RL Funcionamento de Instituições Federais de Educação Profissional e Tecnológica)</t>
  </si>
  <si>
    <t>Encorajar as práticas de sustentabilidade ambiental e evitar recebimento de serviços pouco eficazes.</t>
  </si>
  <si>
    <t>A atuação dos fiscais de contratos ainda é pouco eficaz, devido ação descontínua e a falta de relatórios com registro das ocorrências.</t>
  </si>
  <si>
    <t>Aderência à legislação vigente e aquisição adequada de bens e serviços.</t>
  </si>
  <si>
    <t>Analisar os processos de pagamentos a fornecedores pela prestação de serviços e venda de bens.</t>
  </si>
  <si>
    <t>Avaliação da Gestão Educacional, quanto às práticas pedagógicas e ao registro e controle acadêmico.</t>
  </si>
  <si>
    <t>Verificar os assuntos pertinentes à área educacional quanto ao cumprimento da carga horária docente, utilização do diário de classe, existência do Plano Político Pedagógico, controle de egressos e assistência ao educando.</t>
  </si>
  <si>
    <t>1. ÁREA: CONTROLES DA GESTÃO</t>
  </si>
  <si>
    <t>Apoiar as ações da Controladoria-Geral da União e do Tribunal de Contas da União</t>
  </si>
  <si>
    <t>Analisar e emitir parecer nos processos de Contas Anuais e de Tomadas de Contas Especiais.</t>
  </si>
  <si>
    <t>Essa ação justifica-se devido o necessidade do registro das recomendações/determinações e correspondentes implementações.</t>
  </si>
  <si>
    <t xml:space="preserve">Importância da ação da AUDIN face à necessidade de acompanhar a efetividade da deliberação. </t>
  </si>
  <si>
    <t>Ação prevista na norma legal, Estatuto do IFPA e no Regimento da AUDIN.</t>
  </si>
  <si>
    <t>Exigência legal e regimental.</t>
  </si>
  <si>
    <t>LDB, Lei nº 11.892/2008, Estatuto do IFPA e Resoluções do Conselho Nacional da Educação.</t>
  </si>
  <si>
    <t>IN nº 01/2001-SFC</t>
  </si>
  <si>
    <t>IN nº 01/2001  Regimento do IFPA       Regimento da AUDIN</t>
  </si>
  <si>
    <t>II- AÇÕES DE DESENVOLVIMENTO E CAPACITAÇÃO</t>
  </si>
  <si>
    <t>Reserva Técnica</t>
  </si>
  <si>
    <t>Nº</t>
  </si>
  <si>
    <t>Descrição</t>
  </si>
  <si>
    <t>Intercâmbio com outras Entidades e Auditorias</t>
  </si>
  <si>
    <t>Capacitação e divulgação interna e externa da AUDIN/IFPA</t>
  </si>
  <si>
    <t>Participação no XL e XLI Fórum Técnico das Auditorias Internas do Ministério da Educação, previstos para o 1º e 2º semestre/2014.</t>
  </si>
  <si>
    <t>Aprimoramento técnico dos recursos humanos disponíveis e Desenvolvimento da Auditoria Interna.</t>
  </si>
  <si>
    <t>Justificativas</t>
  </si>
  <si>
    <t>Objetivos</t>
  </si>
  <si>
    <t>Assistência às auditorias externas e/ou execução de atividades especiais</t>
  </si>
  <si>
    <t>Informação</t>
  </si>
  <si>
    <t>O desenvolvimento dos trabalhos levará em consideração a revisão dos normativos internos bem como a legislação aplicável.</t>
  </si>
  <si>
    <t>Escopo</t>
  </si>
  <si>
    <t>Cronograma</t>
  </si>
  <si>
    <t>Local</t>
  </si>
  <si>
    <t>Reitoria e os
Campus do IFPA.
Outros locais.</t>
  </si>
  <si>
    <t>Recursos Humanos</t>
  </si>
  <si>
    <t>Capacitação e função social da
AUDIN/IFPA.</t>
  </si>
  <si>
    <t xml:space="preserve">Socialização de conhecimento. </t>
  </si>
  <si>
    <t>Apoio aos órgãos de controle, intercâmbio com outras Auditorias Internas.</t>
  </si>
  <si>
    <t>Participação em treinamentos, fóruns, palestras e demais eventos na área de auditoria da gestão pública.</t>
  </si>
  <si>
    <t>Necessidade de melhoria quanto à formulação, sistematização e arquivamento de papéis de trabalho.</t>
  </si>
  <si>
    <t>Melhoria da qualidade do produto da AUDIN.</t>
  </si>
  <si>
    <t>Esta ação atende as recomendações da CGU nos recentes relatórios de auditoria.</t>
  </si>
  <si>
    <t>Totalidade dos papéis de trabalho.</t>
  </si>
  <si>
    <t>Esta ação visa à atualização e aperfeiçoamento de conhecimentos dos técnicos da equipe da Auditoria Interna.</t>
  </si>
  <si>
    <t>Apoiar o Controle Interno (CGU) e o TCU no exercício da missão institucional.</t>
  </si>
  <si>
    <t>Verificação e análise dos processos de prestação de contas das Fundações de Apoio.</t>
  </si>
  <si>
    <t>Alta criticidade em relação à fiscalização da obra, e ainda a constatação de atrasos imotivados.</t>
  </si>
  <si>
    <t>PLANO ANUAL DE ATIVIDADES DE AUDITORIA INTERNA - PAINT</t>
  </si>
  <si>
    <t>02/01/14 a 17/01/14</t>
  </si>
  <si>
    <t>01/10/14 a 10/10/14</t>
  </si>
  <si>
    <t>Permanece a necessidade da avaliação da aderência aos critérios de sustentabilidade, devido pouca atuação da AUDIN em 2013 nesse aspecto.</t>
  </si>
  <si>
    <t>Verificar o cumprimento das recomendações da CGU-Regional/PA e as recomendações/determinações exaradas pelo TCU.</t>
  </si>
  <si>
    <t xml:space="preserve">IN 07/2006-CGU                    IN 01/2007-CGU     </t>
  </si>
  <si>
    <t>Elaborar o Plano Anual de Atividades da Auditoria Interna-PAINT/2015.</t>
  </si>
  <si>
    <t>Apesar de o IFPA estar normatizando procedimentos internos, constatamos haver desconhecimento dos normativos pelos agentes responsáveis.</t>
  </si>
  <si>
    <t>AUDIN        CGU</t>
  </si>
  <si>
    <t>5 servidores</t>
  </si>
  <si>
    <t>Elaborar o Relatório Anual de Atividades da AUDIN - RAINT/2013.</t>
  </si>
  <si>
    <t>3 servidores</t>
  </si>
  <si>
    <t>2 servidores</t>
  </si>
  <si>
    <t>AUDIN       CGU</t>
  </si>
  <si>
    <t>Art. 76 do Decreto-Lei nº 9.760/46;                      Portaria Interministerial da STN/SPU nº 322/2001; Manual do SPIUnet, alterado em junho/2009;
Orientação Normativa GEADE-004/2003 e Manual de Patrimônio do IFPA</t>
  </si>
  <si>
    <t>Lei 8.666/93, Lei 12.462/11, institui o RDC, Decretos 10.520/02, 5.450/05 e 7.581/11</t>
  </si>
  <si>
    <t>3. ÁREA: GESTÃO FINANCEIRA (Programa 2031 - Ação 20RG Expansão e Reestruração de Instituições Federais de Educação Profissional e Tecnológica / Ação 20RL Funcionamento de Instituições Federais de Educação Profissional e Tecnológica)</t>
  </si>
  <si>
    <t>As discussões e aprovação de normas internas sobre a estrutura e funcionamento daS Unidades do IFPA devem ser acompanhadas pela AUDIN.</t>
  </si>
  <si>
    <t>01/02/14 a 31/12/14</t>
  </si>
  <si>
    <t>02/01/14 a 15/12/14</t>
  </si>
  <si>
    <t>Avaliar a estrutura e eficácia dos controles internos administrativos, de forma global, na Unidade Gestora/Câmpus.</t>
  </si>
  <si>
    <t>23/06/14 a 27/06/14</t>
  </si>
  <si>
    <t>20/10/14 a 24/10/14</t>
  </si>
  <si>
    <t>06/03/14 a 20/05/14</t>
  </si>
  <si>
    <t>02/06/14 a 15/08/14</t>
  </si>
  <si>
    <t>01/07/14 a 12/09/14</t>
  </si>
  <si>
    <t>14/07/14 a 19/09/14</t>
  </si>
  <si>
    <t>21/07/14 a 30/09/14</t>
  </si>
  <si>
    <t>01/09/14 a 14/11/14</t>
  </si>
  <si>
    <t>Leis nº 8.666/93,
nº 4.320/64,
6.496/77; Dec. Lei nº 200/67;
Decretos nº 93.872/86,
nº 5.355/2005 e
alterações. LDO
2014;
Resoluções do
CONFEA e do CAU;
Portarias MP
nº 95 e nº 448/2002,
nº 41/2005.
Macrofunção
SIAFI 02.11.21
Port. MPOG
nº 90/2011.</t>
  </si>
  <si>
    <t>Decreto n° 7.746/2012        IN 10/2012</t>
  </si>
  <si>
    <t>2.1.1</t>
  </si>
  <si>
    <t>2.1.2</t>
  </si>
  <si>
    <t>2.2.1</t>
  </si>
  <si>
    <t>As obras de construção na Reitoria do IFPA representam volume expressivo de recursos financeiros, requerendo atuação desta AUDIN.</t>
  </si>
  <si>
    <t>05/05/14 a 13/06/14</t>
  </si>
  <si>
    <t>Verificar 100% dos processos de admissão,  exoneração, pensão e aposentadoria no referido sistema.</t>
  </si>
  <si>
    <t>2. ÁREA: GESTÃO ORÇAMENTÁRIA</t>
  </si>
  <si>
    <t>100% das demandas encaminhadas à AUDIN pelo Câmpus</t>
  </si>
  <si>
    <t>2. ÁREA: GESTÃO FINANCEIRA (Programa 2031 - Ação 20RG Expansão e Reestruração de Instituições Federais de Educação Profissional e Tecnológica / Ação 20RL Funcionamento de Instituições Federais de Educação Profissional e Tecnológica)</t>
  </si>
  <si>
    <t>As obras de construção do Câmpus Castanhal representam volume expressivo de recursos financeiros, requerendo atuação desta AUDIN.</t>
  </si>
  <si>
    <t>1 servidor</t>
  </si>
  <si>
    <t>100% dos servidores da Reitoria.</t>
  </si>
  <si>
    <t>Garantir a conclusão das obras e serviços de engenharia</t>
  </si>
  <si>
    <t>4. ÁREA: GESTÃO DE PESSOAS</t>
  </si>
  <si>
    <t>5. ÁREA:GESTÃO DE SUPRIMENTOS DE BENS E SERVIÇOS (Programa 2031 - Ação 20RL Funcionamento de Instituições Federais de Educação Profissional e Tecnológica)</t>
  </si>
  <si>
    <t>5.3</t>
  </si>
  <si>
    <t>6. ÁREA: GESTÃO OPERACIONAL (Programa 2031 - Ação 20RL Funcionamento de Instituições Federais de Educação Profissional e Tecnológica)</t>
  </si>
  <si>
    <t>05/11/14 a 07/11/2014</t>
  </si>
  <si>
    <t>14/05/14 a 16/05/14</t>
  </si>
  <si>
    <t>Câmpus do IFPA</t>
  </si>
  <si>
    <t>Verificar o cumprimento das normas e procedimentos quanto à formalização do processo.</t>
  </si>
  <si>
    <t>100% dos processos de contratação com Fundações de Apoio, firmados no exercício de 2014, e ainda não analisados até o mês anterior à realização dos trabalhos.</t>
  </si>
  <si>
    <t>13/10/14 a 24/10/14</t>
  </si>
  <si>
    <t>Leis 8.666/93, 8.958/94, 10.973/04, 4.320/64. Decreto 7.423/10.</t>
  </si>
  <si>
    <t xml:space="preserve">Leis 8.666/93, 8.958/94, 10.973/04, 4.320/64, Decretos 6.170/07, 93.872/86, 7.423/10. Acórdão 2.731/08-Plenário. </t>
  </si>
  <si>
    <t xml:space="preserve">Leis 8.666/93, 10.973/04, 4.320/64, Decretos 6.170/07, 93.872/86, 7.423/10. Acórdão 2.731/08-Plenário. </t>
  </si>
  <si>
    <t>Verificar o cumprimento das normas e procedimentos quanto à execução da despesa.</t>
  </si>
  <si>
    <t>100% dos processos de prestações de contas de Fundações de Apoio, realizadas em 2014, até o mês anterior à realização dos trabalhos.</t>
  </si>
  <si>
    <t>Analisar os pagamentos de contratos de obras/serviços de engenharia, com base nos processos de medições.</t>
  </si>
  <si>
    <t>4.1.1</t>
  </si>
  <si>
    <t>4.1.2</t>
  </si>
  <si>
    <t>4.1 Ações de acompanhamento permanente.</t>
  </si>
  <si>
    <t>Verificar 100% dos processos de admissão,  exoneração, pensão e aposentadoria, no referido sistema.</t>
  </si>
  <si>
    <t>100% dos processos de pagamentos e despesas realizadas até o mês anterior à realização dos trabalhos, em processos de cooperação/ relacionamento com Fundações de Apoio.</t>
  </si>
  <si>
    <t>100% dos imóveis da Reitoria.</t>
  </si>
  <si>
    <t>4. ÁREA: GESTÃO PATRIMONIAL</t>
  </si>
  <si>
    <t>6. ÁREA: GESTÃO OPERACIONAL</t>
  </si>
  <si>
    <t>As obras de construção no Câmpus Castanhal representam volume expressivo de recursos financeiros, requerendo atuação desta AUDIN.</t>
  </si>
  <si>
    <t>25/03/14 a 06/06/14</t>
  </si>
  <si>
    <t>Essa ação justifica-se devido o necessidade do registro das recomendações e correspondentes implementações.</t>
  </si>
  <si>
    <t>2. ÁREA: GESTÃO OPERACIONAL</t>
  </si>
  <si>
    <t>100% dos imóveis do Câmpus.</t>
  </si>
  <si>
    <t>Em 2013, a AUDIN iniciou auditoria operacional, devendo aprofundar os exames em 2014, devido alta criticidade nessa área.</t>
  </si>
  <si>
    <t>Avaliação da Gestão do Programa Nacional de Acesso ao Ensino Técnico e Emprego - PRONATEC.</t>
  </si>
  <si>
    <t>Em 2014, a AUDIN iniciará trabalhos de fiscalização em programas desenvolvidos pelo IFPA.</t>
  </si>
  <si>
    <t>Leis nº 12.513/2011 e 12.816/2013; Resoluções FNDE nº 62/2011, 4/2012, 6/2013, 8/2013 e CONSUP nº 290/2013; e Portarias MEC nº 161/2013, 168/2013 e 1.007/2013.</t>
  </si>
  <si>
    <t>1. ÁREA:GESTÃO DE SUPRIMENTOS DE BENS E SERVIÇOS (Programa 2031 - Ação 20RL Funcionamento de Instituições Federais de Educação Profissional e Tecnológica)</t>
  </si>
  <si>
    <t>19/03/14 a 30/05/14</t>
  </si>
  <si>
    <t>1 servidores</t>
  </si>
  <si>
    <t>2 servidor</t>
  </si>
  <si>
    <t>100% dos servidores do Câmpus.</t>
  </si>
  <si>
    <t>05/05/14 a 18/07/14</t>
  </si>
  <si>
    <t>3.1 Ações de acompanhamento permanente.</t>
  </si>
  <si>
    <t>3.1.1</t>
  </si>
  <si>
    <t>3.1.2</t>
  </si>
  <si>
    <t>19/05/14 a 31/07/14</t>
  </si>
  <si>
    <t>Apoiar integralmente as ações do TCU e da CGU no IFPA</t>
  </si>
  <si>
    <t>Atuar junto aos setores visando atendimento integral das determinações e recomendações.</t>
  </si>
  <si>
    <t>Normas do TCU e Orientações da CGU-PR</t>
  </si>
  <si>
    <t>Atender aos normativos do TCU e CGU sobre processo de contas anuais; cumprir exigência legal para emitir parecer em processos de TCE.</t>
  </si>
  <si>
    <t>Relato gerencial das atividades realizadas pela AUDIN, com informações sobre os atendimentos das determinações/recomendações do TCU e da CGU.</t>
  </si>
  <si>
    <t>Descrever o planejamento das ações  da AUDIN para 2015 bem como a previsão de capacitação e desenvolvimento das competências dos integrantes da equipe.</t>
  </si>
  <si>
    <t>Reitor e demais dirigentes da Administração Superior</t>
  </si>
  <si>
    <t>Contribuir para a melhoria da gestão operacional, das rotinas administrativas; e mitigação de riscos.</t>
  </si>
  <si>
    <t>Atender a integralidade das demandas encaminhadas à AUDIN pela Administração Superior.</t>
  </si>
  <si>
    <t>Avaliação da Gestão Patrimonial dos  Bens de Uso Especial do IFPA.</t>
  </si>
  <si>
    <t xml:space="preserve">
Verificar o registro, no SPIUNET, dos Bens de Uso Especial do IFPA.</t>
  </si>
  <si>
    <t>Avaliar se os  pagamentos estão sendo processados e concluídos de acordo com a licitação e contrato.</t>
  </si>
  <si>
    <t>Avaliar a regularidade dos processos licitatórios</t>
  </si>
  <si>
    <t>Analisar os processos de licitação para aquisição de bens e serviços</t>
  </si>
  <si>
    <t xml:space="preserve">Secretaria Federal de Controle Interno e AUDIN </t>
  </si>
  <si>
    <t>Verificar se houve registro no SPIUNet correspondente a todos os bens imóveis  (Bens de Uso Especial) da Unidade Gestora.</t>
  </si>
  <si>
    <t>Em 2013, a AUDIN iniciou auditoria operacional, devendo aprofundar os exames em 2014, devido a criticidade nessa área.</t>
  </si>
  <si>
    <t>Avaliação da Gestão Educacional quanto às práticas pedagógicas e ao registro e controle acadêmico.</t>
  </si>
  <si>
    <t xml:space="preserve">Analisar 50% das operações de cada atividade descrita na coluna "Objetivo", deste Anexo, referentes ao 2º semestre letivo de 2013 e meses janeiro e fevereiro de 2014. </t>
  </si>
  <si>
    <t xml:space="preserve">AUDIN       </t>
  </si>
  <si>
    <t>Examinar a aderência à legislação e demais normas vigentes.</t>
  </si>
  <si>
    <t>Verificar se os procedimentos executados estão e acordo com as Normas do Programa PRONATEC.</t>
  </si>
  <si>
    <t>Encorajar as práticas de sustentabilidade ambiental e evitar recebimento de bens e serviços pouco eficazes.</t>
  </si>
  <si>
    <t xml:space="preserve">AUDIN        </t>
  </si>
  <si>
    <t>Examinar o nível de execução de duas obras em construção no Câmpus, de um total de três em execução; mediante análise de dois processos licitatórios,  processos de  medição e pagamentos e registros no SIMEC.</t>
  </si>
  <si>
    <t>Avaliação da Gestão Patrimonial dos  Bens de Uso Especial da Unidade Gestora.</t>
  </si>
  <si>
    <t xml:space="preserve">
verificar o registro, no SPIUNET, dos Bens de Uso Especial do Cãmpus Altamira.</t>
  </si>
  <si>
    <t>100% dos imóveis (Bens de Uso Especial) da Unidade.</t>
  </si>
  <si>
    <t>Integralidade dos imóveis do Câmpus.</t>
  </si>
  <si>
    <t>Nos dois últimos relatórios da CGU foi constatada a ausência de registro no SISAC.</t>
  </si>
  <si>
    <t>Garantir a conclusão das obras e serviços de engenharia.</t>
  </si>
  <si>
    <t>Editais nº 001/2013 - seleção interna e nº 02/2013 - seleção externa.</t>
  </si>
  <si>
    <t>Avaliar a estrutura e o funcionamento dos controles internos administrativos, de forma global, na Unidade Gestora.</t>
  </si>
  <si>
    <t>3. ÁREA: GESTÃO PATRIMONIAL</t>
  </si>
  <si>
    <t>Verificar 50% do valor  das aquisições realizadas em 2013 e durante os meses de janeiro a março/2014.</t>
  </si>
  <si>
    <t>Verificar 50% das despesas executadas até o mês anterior ao início dos trabalhos com licitações, nas modalidades de dispensa, inexigibilidade, convite, tomada de preço, concorrência e pregão.</t>
  </si>
  <si>
    <t>Verificar 50% dos processos promovidos pela Reitoria em relação às aquisições sustentáveis.</t>
  </si>
  <si>
    <t>1. ÁREA: GESTÃO FINANCEIRA (Programa 2031 - Ação 20RG Expansão e Reestruração de Instituições Federais de Educação Profissional e Tecnológica / Ação 20RL Funcionamento de Instituições Federais de Educação Profissional e Tecnológica)</t>
  </si>
  <si>
    <t>2. ÁREA: GESTÃO DE PESSOAS</t>
  </si>
  <si>
    <t>3. ÁREA:GESTÃO DE SUPRIMENTOS DE BENS E SERVIÇOS (Programa 2031 - Ação 20RL Funcionamento de Instituições Federais de Educação Profissional e Tecnológica)</t>
  </si>
  <si>
    <t>3.3</t>
  </si>
  <si>
    <t>Verificar implementação de 100% das resoluções afetas às Áreas Financeira, Patrimonial, Suprimento de bens e Serviços.</t>
  </si>
  <si>
    <t>Emitir Parecer no processo de contas 2014 e examinar 100% dos processos de TCE submetidos à AUDIN em 2014.</t>
  </si>
  <si>
    <t xml:space="preserve">Assegurar aos gestores, administrados e a sociedade a informação das ações desenvolvidas pela  AUDIN durante o exercício de 2013. </t>
  </si>
  <si>
    <t>Interação com dirigentes e técnicos do IFPA,  CGU e TCU; bem como interlocução com integrantes de outras auditorias das IFES.</t>
  </si>
  <si>
    <t>Verificar a realização do Inventário Anual 2013 de bens móveis e imóveis do IFPA.</t>
  </si>
  <si>
    <t xml:space="preserve">Analisar 50% das operações de cada atividade descrita na coluna "Objetivo", deste Anexo, referentes ao 2º semestre letivo de 2013 e meses janeiro a abril de 2014. </t>
  </si>
  <si>
    <t xml:space="preserve">Analisar 50% das operações de cada atividade descrita na coluna "Objetivo", deste Anexo, referentes ao 2º semestre letivo de 2013 e meses janeiro a junho de 2014. </t>
  </si>
  <si>
    <t>Assegurar que as matérias aprovadas pelo CONSUP sejam efetivamente implementardas.</t>
  </si>
  <si>
    <t>Avaliar a estrutura  dos controles internos administrativos, de forma global,  na Unidade Gestora Reitoria.</t>
  </si>
  <si>
    <t>Analisar 100% dos processos de contratação de Fundação de Apoio, firmados no exercício de 2014, até o mês anterior à realização dos trabalhos da AUDIN</t>
  </si>
  <si>
    <t>Avaliar o cumprimento dos prazos contratuais, evitando prorrogações imotivadas; garantir o recebimento de obras efetivamente concluídas e com qualidade.</t>
  </si>
  <si>
    <t>Obras e serviços de engenharia, em execução ou concluídos, até o mês anterior ao início da AUDIN.</t>
  </si>
  <si>
    <t>Processos de pagamento a fornecedores de bens e serviços executados até o mês anterior ao início dos trabalhos da AUDIN.</t>
  </si>
  <si>
    <t>Certificar se o Inventário Anual 2013 foi realizado e se foram cumpridas as normas que disciplinam a espécie.</t>
  </si>
  <si>
    <t>Analisar 50% das despesas executadas em Obras, em execução até o mês anterior ao início dos trabalhos.</t>
  </si>
  <si>
    <t>Necessidade de manter interlocução com a CGU/PA, Tribunal de Contas da União e Dirigentes do IFPA.</t>
  </si>
  <si>
    <t>Elaboração e/ou revisão dos Papéis de Trabalho</t>
  </si>
  <si>
    <t>Avaliar a estrutura e implementação dos controles internos administrativos, de forma global, na Unidade Gestora/Câmpus.</t>
  </si>
  <si>
    <t>Avaliar os componentes do controle interno administrativo, de forma global, na Unidade Gestora.</t>
  </si>
  <si>
    <t>Verificar o cumprimento das recomendações da AUDIN constantes do Relatório nº 05/2013-AUDIN</t>
  </si>
  <si>
    <t>Implementação das decisões e recomendações visando o atendimento às normas legais e a melhoria dos processos da Unidade Gestora.</t>
  </si>
  <si>
    <t>Avaliar o cumprimento de 100% das recomendações do Relatório nº 05/2013-AUDIN</t>
  </si>
  <si>
    <t>Avaliação quanto à aderência aos critérios de sustentabilidade nas contratações públicas e da difusão da  conscientização ambiental no âmbito do Câmpus.</t>
  </si>
  <si>
    <t>ENTIDADE: Instituto Federal de Educação, Ciência e Tecnologia do Pará - CASTANHAL                                                               EXERCÍCIO: 2014</t>
  </si>
  <si>
    <t>ENTIDADE: Instituto Federal de Educação, Ciência e Tecnologia do Pará - ABAETETUBA                                                             EXERCÍCIO: 2014</t>
  </si>
  <si>
    <t>ENTIDADE: Instituto Federal de Educação, Ciência e Tecnologia do Pará - BREVES                                                                        EXERCÍCIO: 2014</t>
  </si>
  <si>
    <t>ENTIDADE: Instituto Federal de Educação, Ciência e Tecnologia do Pará - ALTAMIRA                                                                  EXERCÍCIO: 2014</t>
  </si>
  <si>
    <t>ENTIDADE: Instituto Federal de Educação, Ciência e Tecnologia do Pará - TUCURUÍ                                                                     EXERCÍCIO: 2014</t>
  </si>
  <si>
    <t>ENTIDADE: Instituto Federal de Educação, Ciência e Tecnologia do Pará - REITORIA                                                                    EXERCÍCIO: 2014</t>
  </si>
  <si>
    <t>ENTIDADE: Instituto Federal de Educação, Ciência e Tecnologia do Pará - BELÉM                                                                         EXERCÍCIO: 2014</t>
  </si>
  <si>
    <t>Certificar se o Inventário Anual 2013 foi realizado e se foram cumpriudas as normas que disciplinam a espécie.</t>
  </si>
  <si>
    <t>Analisar 30% das despesas executadas em Obras, em execução até o mês anterior ao início dos trabalhos.</t>
  </si>
  <si>
    <t>ENTIDADE: Instituto Federal de Educação, Ciência e Tecnologia do Pará - INDUSTRIAL MARABÁ                                                EXERCÍCIO: 2014</t>
  </si>
  <si>
    <t>ENTIDADE: Instituto Federal de Educação, Ciência e Tecnologia do Pará - RURAL MARABÁ                                                          EXERCÍCIO: 2014</t>
  </si>
  <si>
    <t>ENTIDADE: Instituto Federal de Educação, Ciência e Tecnologia do Pará - CONCEIÇÃO DO ARAGUAIA                                             EXERCÍCIO: 2014</t>
  </si>
  <si>
    <t>ENTIDADE: Instituto Federal de Educação, Ciência e Tecnologia do Pará - ITAITUBA                                                                   EXERCÍCIO: 2014</t>
  </si>
  <si>
    <t>ENTIDADE: Instituto Federal de Educação, Ciência e Tecnologia do Pará - SANTARÉM                                                                EXERCÍCIO: 2014</t>
  </si>
  <si>
    <t>ENTIDADE: Instituto Federal de Educação, Ciência e Tecnologia do Pará - PARAGOMINAS                                                           EXERCÍCIO: 2014</t>
  </si>
  <si>
    <t>ENTIDADE: Instituto Federal de Educação, Ciência e Tecnologia do Pará                                                                         EXERCÍCIO: 2014</t>
  </si>
  <si>
    <t>CGU                TCU</t>
  </si>
  <si>
    <t xml:space="preserve">CGU               TCU          AUDIN   </t>
  </si>
  <si>
    <t>2.1 Formalização Legal.</t>
  </si>
  <si>
    <t>2.2 Análise da execução.</t>
  </si>
  <si>
    <t>Avaliar o cumprimento das normas legais  quanto à formalização do processo de contratação da Fundação de Apoio pelo IFPA</t>
  </si>
  <si>
    <t>Analisar os processos de pagamento, no âmbito de cooperação/relacionamento com Fundações de Apoio.</t>
  </si>
  <si>
    <t>2.2.2</t>
  </si>
  <si>
    <t>Verificar 50% dos processos promovidos pelo Câmpus em relação às aquisições sustentáveis.</t>
  </si>
  <si>
    <t>Decreto n° 7.746/2012          IN 10/2012</t>
  </si>
  <si>
    <t>Lei 8.666/93; Lei 12.462/11, institui o RDC; Decretos 10.520/02, 5.450/05 e 7.581/11</t>
  </si>
  <si>
    <t>Verificar se os procedimentos executados estão de acordo com as Normas do Programa PRONATEC.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</si>
</sst>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1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9" fontId="3" fillId="0" borderId="0" xfId="1" applyFont="1" applyAlignment="1">
      <alignment wrapText="1"/>
    </xf>
    <xf numFmtId="0" fontId="3" fillId="0" borderId="0" xfId="1" applyNumberFormat="1" applyFont="1" applyAlignment="1">
      <alignment wrapText="1"/>
    </xf>
    <xf numFmtId="43" fontId="3" fillId="0" borderId="0" xfId="2" applyFont="1" applyAlignment="1">
      <alignment wrapText="1"/>
    </xf>
    <xf numFmtId="43" fontId="3" fillId="0" borderId="0" xfId="2" applyFont="1" applyFill="1" applyAlignment="1">
      <alignment wrapText="1"/>
    </xf>
    <xf numFmtId="43" fontId="3" fillId="0" borderId="0" xfId="2" applyFont="1" applyBorder="1" applyAlignment="1">
      <alignment wrapText="1"/>
    </xf>
    <xf numFmtId="3" fontId="3" fillId="0" borderId="0" xfId="0" applyNumberFormat="1" applyFont="1" applyAlignment="1">
      <alignment wrapText="1"/>
    </xf>
    <xf numFmtId="2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2" fontId="1" fillId="0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1" applyNumberFormat="1" applyFont="1" applyAlignment="1">
      <alignment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="120" zoomScaleNormal="120" zoomScaleSheetLayoutView="12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B49" sqref="B49"/>
    </sheetView>
  </sheetViews>
  <sheetFormatPr defaultRowHeight="12.75"/>
  <cols>
    <col min="1" max="1" width="4.5703125" style="1" customWidth="1"/>
    <col min="2" max="2" width="20.85546875" style="1" customWidth="1"/>
    <col min="3" max="3" width="22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6.85546875" style="1" customWidth="1"/>
    <col min="12" max="12" width="8.140625" style="1" customWidth="1"/>
    <col min="13" max="13" width="9.140625" style="1" customWidth="1"/>
    <col min="14" max="14" width="13.140625" style="1" bestFit="1" customWidth="1"/>
    <col min="15" max="15" width="9.140625" style="11"/>
    <col min="16" max="16384" width="9.140625" style="1"/>
  </cols>
  <sheetData>
    <row r="1" spans="1:15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  <c r="L1" s="20"/>
      <c r="M1" s="20"/>
    </row>
    <row r="2" spans="1:15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5" ht="15.75" customHeight="1">
      <c r="A3" s="71" t="s">
        <v>268</v>
      </c>
      <c r="B3" s="71"/>
      <c r="C3" s="71"/>
      <c r="D3" s="71"/>
      <c r="E3" s="71"/>
      <c r="F3" s="71"/>
      <c r="G3" s="71"/>
      <c r="H3" s="71"/>
      <c r="I3" s="71"/>
      <c r="J3" s="71"/>
      <c r="K3" s="19"/>
      <c r="L3" s="19"/>
      <c r="M3" s="19"/>
    </row>
    <row r="4" spans="1: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5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  <c r="L5" s="8"/>
      <c r="M5" s="8"/>
    </row>
    <row r="6" spans="1:15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  <c r="L6" s="17"/>
      <c r="M6" s="17"/>
    </row>
    <row r="7" spans="1:15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  <c r="K7" s="75"/>
      <c r="L7" s="75"/>
      <c r="M7" s="18"/>
    </row>
    <row r="8" spans="1:15" ht="45">
      <c r="A8" s="47" t="s">
        <v>2</v>
      </c>
      <c r="B8" s="52" t="s">
        <v>73</v>
      </c>
      <c r="C8" s="52" t="s">
        <v>77</v>
      </c>
      <c r="D8" s="53" t="s">
        <v>279</v>
      </c>
      <c r="E8" s="52" t="s">
        <v>109</v>
      </c>
      <c r="F8" s="52" t="s">
        <v>199</v>
      </c>
      <c r="G8" s="47" t="s">
        <v>130</v>
      </c>
      <c r="H8" s="47" t="s">
        <v>124</v>
      </c>
      <c r="I8" s="47">
        <v>176</v>
      </c>
      <c r="J8" s="47" t="s">
        <v>80</v>
      </c>
    </row>
    <row r="9" spans="1:15" ht="56.25">
      <c r="A9" s="47" t="s">
        <v>3</v>
      </c>
      <c r="B9" s="52" t="s">
        <v>116</v>
      </c>
      <c r="C9" s="52" t="s">
        <v>75</v>
      </c>
      <c r="D9" s="53" t="s">
        <v>280</v>
      </c>
      <c r="E9" s="52" t="s">
        <v>26</v>
      </c>
      <c r="F9" s="52" t="s">
        <v>200</v>
      </c>
      <c r="G9" s="47" t="s">
        <v>130</v>
      </c>
      <c r="H9" s="47" t="s">
        <v>124</v>
      </c>
      <c r="I9" s="47">
        <v>80</v>
      </c>
      <c r="J9" s="47" t="s">
        <v>81</v>
      </c>
      <c r="O9" s="1"/>
    </row>
    <row r="10" spans="1:15" ht="56.25">
      <c r="A10" s="47" t="s">
        <v>0</v>
      </c>
      <c r="B10" s="52" t="s">
        <v>56</v>
      </c>
      <c r="C10" s="52" t="s">
        <v>76</v>
      </c>
      <c r="D10" s="47" t="s">
        <v>19</v>
      </c>
      <c r="E10" s="52" t="s">
        <v>247</v>
      </c>
      <c r="F10" s="52" t="s">
        <v>240</v>
      </c>
      <c r="G10" s="47" t="s">
        <v>131</v>
      </c>
      <c r="H10" s="47" t="s">
        <v>124</v>
      </c>
      <c r="I10" s="47">
        <v>40</v>
      </c>
      <c r="J10" s="47" t="s">
        <v>27</v>
      </c>
      <c r="O10" s="1"/>
    </row>
    <row r="11" spans="1:15" ht="56.25">
      <c r="A11" s="47" t="s">
        <v>9</v>
      </c>
      <c r="B11" s="52" t="s">
        <v>74</v>
      </c>
      <c r="C11" s="52" t="s">
        <v>77</v>
      </c>
      <c r="D11" s="47" t="s">
        <v>201</v>
      </c>
      <c r="E11" s="52" t="s">
        <v>202</v>
      </c>
      <c r="F11" s="52" t="s">
        <v>241</v>
      </c>
      <c r="G11" s="47" t="s">
        <v>130</v>
      </c>
      <c r="H11" s="52" t="s">
        <v>124</v>
      </c>
      <c r="I11" s="47">
        <v>50</v>
      </c>
      <c r="J11" s="47" t="s">
        <v>31</v>
      </c>
      <c r="O11" s="1"/>
    </row>
    <row r="12" spans="1:15" ht="67.5">
      <c r="A12" s="47" t="s">
        <v>4</v>
      </c>
      <c r="B12" s="52" t="s">
        <v>248</v>
      </c>
      <c r="C12" s="52" t="s">
        <v>119</v>
      </c>
      <c r="D12" s="47" t="s">
        <v>54</v>
      </c>
      <c r="E12" s="52" t="s">
        <v>57</v>
      </c>
      <c r="F12" s="52" t="s">
        <v>231</v>
      </c>
      <c r="G12" s="48" t="s">
        <v>140</v>
      </c>
      <c r="H12" s="52" t="s">
        <v>123</v>
      </c>
      <c r="I12" s="47">
        <f>4*8*3</f>
        <v>96</v>
      </c>
      <c r="J12" s="47" t="s">
        <v>20</v>
      </c>
      <c r="O12" s="1"/>
    </row>
    <row r="13" spans="1:15" ht="67.5">
      <c r="A13" s="47" t="s">
        <v>10</v>
      </c>
      <c r="B13" s="52" t="s">
        <v>122</v>
      </c>
      <c r="C13" s="52" t="s">
        <v>78</v>
      </c>
      <c r="D13" s="47" t="s">
        <v>17</v>
      </c>
      <c r="E13" s="52" t="s">
        <v>242</v>
      </c>
      <c r="F13" s="52" t="s">
        <v>203</v>
      </c>
      <c r="G13" s="47" t="s">
        <v>113</v>
      </c>
      <c r="H13" s="52" t="s">
        <v>124</v>
      </c>
      <c r="I13" s="47">
        <v>192</v>
      </c>
      <c r="J13" s="47" t="s">
        <v>117</v>
      </c>
    </row>
    <row r="14" spans="1:15" ht="78.75">
      <c r="A14" s="47" t="s">
        <v>5</v>
      </c>
      <c r="B14" s="52" t="s">
        <v>118</v>
      </c>
      <c r="C14" s="52" t="s">
        <v>78</v>
      </c>
      <c r="D14" s="47" t="s">
        <v>17</v>
      </c>
      <c r="E14" s="52" t="s">
        <v>23</v>
      </c>
      <c r="F14" s="52" t="s">
        <v>204</v>
      </c>
      <c r="G14" s="47" t="s">
        <v>114</v>
      </c>
      <c r="H14" s="52" t="s">
        <v>124</v>
      </c>
      <c r="I14" s="36">
        <v>128</v>
      </c>
      <c r="J14" s="47" t="s">
        <v>55</v>
      </c>
    </row>
    <row r="15" spans="1:15" ht="48.75" customHeight="1">
      <c r="A15" s="47" t="s">
        <v>6</v>
      </c>
      <c r="B15" s="52" t="s">
        <v>29</v>
      </c>
      <c r="C15" s="52" t="s">
        <v>78</v>
      </c>
      <c r="D15" s="47" t="s">
        <v>205</v>
      </c>
      <c r="E15" s="52" t="s">
        <v>206</v>
      </c>
      <c r="F15" s="52" t="s">
        <v>207</v>
      </c>
      <c r="G15" s="47" t="s">
        <v>130</v>
      </c>
      <c r="H15" s="47" t="s">
        <v>124</v>
      </c>
      <c r="I15" s="47">
        <v>574</v>
      </c>
      <c r="J15" s="47" t="s">
        <v>32</v>
      </c>
      <c r="K15" s="39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5" s="3" customFormat="1" ht="12.75" customHeight="1">
      <c r="A17" s="74" t="s">
        <v>149</v>
      </c>
      <c r="B17" s="74"/>
      <c r="C17" s="74"/>
      <c r="D17" s="74"/>
      <c r="E17" s="74"/>
      <c r="F17" s="74"/>
      <c r="G17" s="74"/>
      <c r="H17" s="74"/>
      <c r="I17" s="74"/>
      <c r="J17" s="74"/>
      <c r="K17" s="17"/>
      <c r="L17" s="17"/>
      <c r="M17" s="17"/>
      <c r="O17" s="12"/>
    </row>
    <row r="18" spans="1:15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N18" s="17"/>
      <c r="O18" s="17"/>
    </row>
    <row r="19" spans="1:15">
      <c r="A19" s="73"/>
      <c r="B19" s="73"/>
      <c r="C19" s="73"/>
      <c r="D19" s="73"/>
      <c r="E19" s="73"/>
      <c r="F19" s="73"/>
      <c r="G19" s="73"/>
      <c r="H19" s="73"/>
      <c r="I19" s="73"/>
      <c r="J19" s="73"/>
      <c r="N19" s="50"/>
      <c r="O19" s="50"/>
    </row>
    <row r="20" spans="1:15">
      <c r="A20" s="76" t="s">
        <v>281</v>
      </c>
      <c r="B20" s="77"/>
      <c r="C20" s="77"/>
      <c r="D20" s="77"/>
      <c r="E20" s="77"/>
      <c r="F20" s="77"/>
      <c r="G20" s="77"/>
      <c r="H20" s="77"/>
      <c r="I20" s="77"/>
      <c r="J20" s="78"/>
      <c r="N20" s="50"/>
      <c r="O20" s="50"/>
    </row>
    <row r="21" spans="1:15" ht="67.5">
      <c r="A21" s="47" t="s">
        <v>143</v>
      </c>
      <c r="B21" s="52" t="s">
        <v>58</v>
      </c>
      <c r="C21" s="52" t="s">
        <v>59</v>
      </c>
      <c r="D21" s="47" t="s">
        <v>19</v>
      </c>
      <c r="E21" s="64" t="s">
        <v>283</v>
      </c>
      <c r="F21" s="52" t="s">
        <v>249</v>
      </c>
      <c r="G21" s="47" t="s">
        <v>133</v>
      </c>
      <c r="H21" s="47" t="s">
        <v>124</v>
      </c>
      <c r="I21" s="47">
        <v>80</v>
      </c>
      <c r="J21" s="81" t="s">
        <v>167</v>
      </c>
    </row>
    <row r="22" spans="1:15" ht="78.75">
      <c r="A22" s="47" t="s">
        <v>144</v>
      </c>
      <c r="B22" s="52" t="s">
        <v>58</v>
      </c>
      <c r="C22" s="52" t="s">
        <v>59</v>
      </c>
      <c r="D22" s="47" t="s">
        <v>19</v>
      </c>
      <c r="E22" s="52" t="s">
        <v>163</v>
      </c>
      <c r="F22" s="52" t="s">
        <v>164</v>
      </c>
      <c r="G22" s="47" t="s">
        <v>134</v>
      </c>
      <c r="H22" s="47" t="s">
        <v>124</v>
      </c>
      <c r="I22" s="47">
        <v>80</v>
      </c>
      <c r="J22" s="82"/>
    </row>
    <row r="23" spans="1:15">
      <c r="A23" s="76" t="s">
        <v>282</v>
      </c>
      <c r="B23" s="77"/>
      <c r="C23" s="77"/>
      <c r="D23" s="77"/>
      <c r="E23" s="77"/>
      <c r="F23" s="77"/>
      <c r="G23" s="77"/>
      <c r="H23" s="77"/>
      <c r="I23" s="77"/>
      <c r="J23" s="78"/>
      <c r="N23" s="50"/>
      <c r="O23" s="50"/>
    </row>
    <row r="24" spans="1:15" ht="112.5">
      <c r="A24" s="47" t="s">
        <v>145</v>
      </c>
      <c r="B24" s="64" t="s">
        <v>284</v>
      </c>
      <c r="C24" s="52" t="s">
        <v>59</v>
      </c>
      <c r="D24" s="47" t="s">
        <v>19</v>
      </c>
      <c r="E24" s="52" t="s">
        <v>169</v>
      </c>
      <c r="F24" s="52" t="s">
        <v>176</v>
      </c>
      <c r="G24" s="47" t="s">
        <v>133</v>
      </c>
      <c r="H24" s="47" t="s">
        <v>124</v>
      </c>
      <c r="I24" s="47">
        <v>80</v>
      </c>
      <c r="J24" s="29" t="s">
        <v>168</v>
      </c>
    </row>
    <row r="25" spans="1:15" ht="67.5">
      <c r="A25" s="61" t="s">
        <v>285</v>
      </c>
      <c r="B25" s="52" t="s">
        <v>110</v>
      </c>
      <c r="C25" s="52" t="s">
        <v>59</v>
      </c>
      <c r="D25" s="47" t="s">
        <v>19</v>
      </c>
      <c r="E25" s="52" t="s">
        <v>33</v>
      </c>
      <c r="F25" s="52" t="s">
        <v>170</v>
      </c>
      <c r="G25" s="47" t="s">
        <v>165</v>
      </c>
      <c r="H25" s="47" t="s">
        <v>124</v>
      </c>
      <c r="I25" s="47">
        <v>160</v>
      </c>
      <c r="J25" s="47" t="s">
        <v>166</v>
      </c>
      <c r="K25" s="10"/>
    </row>
    <row r="26" spans="1:15">
      <c r="A26" s="2"/>
      <c r="B26" s="4"/>
      <c r="C26" s="4"/>
      <c r="D26" s="2"/>
      <c r="E26" s="4"/>
      <c r="F26" s="4"/>
      <c r="G26" s="4"/>
      <c r="H26" s="4"/>
      <c r="I26" s="4"/>
      <c r="J26" s="4"/>
      <c r="K26" s="40"/>
      <c r="L26" s="2"/>
    </row>
    <row r="27" spans="1:15" s="3" customFormat="1" ht="26.25" customHeight="1">
      <c r="A27" s="74" t="s">
        <v>128</v>
      </c>
      <c r="B27" s="74"/>
      <c r="C27" s="74"/>
      <c r="D27" s="74"/>
      <c r="E27" s="74"/>
      <c r="F27" s="74"/>
      <c r="G27" s="74"/>
      <c r="H27" s="74"/>
      <c r="I27" s="74"/>
      <c r="J27" s="74"/>
      <c r="K27" s="21"/>
      <c r="L27" s="21"/>
      <c r="M27" s="21"/>
      <c r="O27" s="12"/>
    </row>
    <row r="28" spans="1:15">
      <c r="A28" s="73" t="s">
        <v>16</v>
      </c>
      <c r="B28" s="73" t="s">
        <v>22</v>
      </c>
      <c r="C28" s="73" t="s">
        <v>53</v>
      </c>
      <c r="D28" s="73" t="s">
        <v>11</v>
      </c>
      <c r="E28" s="73" t="s">
        <v>21</v>
      </c>
      <c r="F28" s="73" t="s">
        <v>12</v>
      </c>
      <c r="G28" s="73" t="s">
        <v>96</v>
      </c>
      <c r="H28" s="73" t="s">
        <v>99</v>
      </c>
      <c r="I28" s="73" t="s">
        <v>14</v>
      </c>
      <c r="J28" s="73" t="s">
        <v>13</v>
      </c>
      <c r="K28" s="21"/>
      <c r="L28" s="21"/>
      <c r="M28" s="22"/>
    </row>
    <row r="29" spans="1: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23"/>
      <c r="L29" s="22"/>
      <c r="M29" s="22"/>
    </row>
    <row r="30" spans="1:15" ht="133.5" customHeight="1">
      <c r="A30" s="28" t="s">
        <v>1</v>
      </c>
      <c r="B30" s="35" t="s">
        <v>171</v>
      </c>
      <c r="C30" s="35" t="s">
        <v>146</v>
      </c>
      <c r="D30" s="48" t="s">
        <v>19</v>
      </c>
      <c r="E30" s="35" t="s">
        <v>250</v>
      </c>
      <c r="F30" s="35" t="s">
        <v>251</v>
      </c>
      <c r="G30" s="48" t="s">
        <v>140</v>
      </c>
      <c r="H30" s="35" t="s">
        <v>124</v>
      </c>
      <c r="I30" s="48">
        <f>3*8*2</f>
        <v>48</v>
      </c>
      <c r="J30" s="80" t="s">
        <v>141</v>
      </c>
      <c r="K30" s="5"/>
    </row>
    <row r="31" spans="1:15" ht="107.25" customHeight="1">
      <c r="A31" s="27" t="s">
        <v>51</v>
      </c>
      <c r="B31" s="52" t="s">
        <v>69</v>
      </c>
      <c r="C31" s="27"/>
      <c r="D31" s="47" t="s">
        <v>19</v>
      </c>
      <c r="E31" s="52" t="s">
        <v>210</v>
      </c>
      <c r="F31" s="52" t="s">
        <v>252</v>
      </c>
      <c r="G31" s="47" t="s">
        <v>140</v>
      </c>
      <c r="H31" s="52" t="s">
        <v>124</v>
      </c>
      <c r="I31" s="47">
        <v>48</v>
      </c>
      <c r="J31" s="80"/>
      <c r="K31" s="41"/>
      <c r="O31" s="1"/>
    </row>
    <row r="32" spans="1:15">
      <c r="A32" s="2"/>
      <c r="B32" s="4"/>
      <c r="C32" s="4"/>
      <c r="D32" s="2"/>
      <c r="E32" s="4"/>
      <c r="F32" s="4"/>
      <c r="G32" s="4"/>
      <c r="H32" s="4"/>
      <c r="I32" s="4"/>
      <c r="J32" s="4"/>
      <c r="K32" s="4"/>
      <c r="L32" s="2"/>
    </row>
    <row r="33" spans="1:15" ht="12.75" customHeight="1">
      <c r="A33" s="74" t="s">
        <v>178</v>
      </c>
      <c r="B33" s="74"/>
      <c r="C33" s="74"/>
      <c r="D33" s="74"/>
      <c r="E33" s="74"/>
      <c r="F33" s="74"/>
      <c r="G33" s="74"/>
      <c r="H33" s="74"/>
      <c r="I33" s="74"/>
      <c r="J33" s="74"/>
      <c r="K33" s="21"/>
      <c r="L33" s="21"/>
      <c r="M33" s="21"/>
    </row>
    <row r="34" spans="1:15">
      <c r="A34" s="73" t="s">
        <v>16</v>
      </c>
      <c r="B34" s="73" t="s">
        <v>22</v>
      </c>
      <c r="C34" s="73" t="s">
        <v>53</v>
      </c>
      <c r="D34" s="73" t="s">
        <v>11</v>
      </c>
      <c r="E34" s="73" t="s">
        <v>21</v>
      </c>
      <c r="F34" s="73" t="s">
        <v>12</v>
      </c>
      <c r="G34" s="73" t="s">
        <v>96</v>
      </c>
      <c r="H34" s="73" t="s">
        <v>99</v>
      </c>
      <c r="I34" s="73" t="s">
        <v>14</v>
      </c>
      <c r="J34" s="73" t="s">
        <v>13</v>
      </c>
      <c r="K34" s="24"/>
      <c r="L34" s="24"/>
    </row>
    <row r="35" spans="1: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25"/>
      <c r="L35" s="25"/>
      <c r="N35" s="9"/>
    </row>
    <row r="36" spans="1:15">
      <c r="A36" s="76" t="s">
        <v>174</v>
      </c>
      <c r="B36" s="77"/>
      <c r="C36" s="77"/>
      <c r="D36" s="77"/>
      <c r="E36" s="77"/>
      <c r="F36" s="77"/>
      <c r="G36" s="77"/>
      <c r="H36" s="77"/>
      <c r="I36" s="77"/>
      <c r="J36" s="78"/>
      <c r="O36" s="1"/>
    </row>
    <row r="37" spans="1:15" ht="202.5">
      <c r="A37" s="27" t="s">
        <v>172</v>
      </c>
      <c r="B37" s="52" t="s">
        <v>208</v>
      </c>
      <c r="C37" s="52" t="s">
        <v>61</v>
      </c>
      <c r="D37" s="47" t="s">
        <v>120</v>
      </c>
      <c r="E37" s="52" t="s">
        <v>209</v>
      </c>
      <c r="F37" s="27" t="s">
        <v>34</v>
      </c>
      <c r="G37" s="47" t="s">
        <v>140</v>
      </c>
      <c r="H37" s="29" t="s">
        <v>124</v>
      </c>
      <c r="I37" s="47">
        <f>2*8*2</f>
        <v>32</v>
      </c>
      <c r="J37" s="47" t="s">
        <v>126</v>
      </c>
      <c r="O37" s="1"/>
    </row>
    <row r="38" spans="1:15" ht="112.5">
      <c r="A38" s="47" t="s">
        <v>173</v>
      </c>
      <c r="B38" s="52" t="s">
        <v>244</v>
      </c>
      <c r="C38" s="52" t="s">
        <v>62</v>
      </c>
      <c r="D38" s="47" t="s">
        <v>35</v>
      </c>
      <c r="E38" s="52" t="s">
        <v>253</v>
      </c>
      <c r="F38" s="52" t="s">
        <v>177</v>
      </c>
      <c r="G38" s="47" t="s">
        <v>140</v>
      </c>
      <c r="H38" s="29" t="s">
        <v>124</v>
      </c>
      <c r="I38" s="47">
        <v>32</v>
      </c>
      <c r="J38" s="47" t="s">
        <v>44</v>
      </c>
      <c r="K38" s="40"/>
      <c r="L38" s="6"/>
    </row>
    <row r="39" spans="1:15" ht="12.75" customHeight="1">
      <c r="A39" s="30"/>
      <c r="B39" s="30"/>
      <c r="C39" s="30"/>
      <c r="D39" s="30"/>
      <c r="E39" s="30"/>
      <c r="F39" s="30"/>
      <c r="G39" s="33"/>
      <c r="H39" s="31"/>
      <c r="I39" s="2"/>
      <c r="J39" s="2"/>
      <c r="K39" s="21"/>
      <c r="L39" s="21"/>
      <c r="M39" s="21"/>
    </row>
    <row r="40" spans="1:15">
      <c r="A40" s="74" t="s">
        <v>60</v>
      </c>
      <c r="B40" s="74"/>
      <c r="C40" s="74"/>
      <c r="D40" s="74"/>
      <c r="E40" s="74"/>
      <c r="F40" s="74"/>
      <c r="G40" s="74"/>
      <c r="H40" s="74"/>
      <c r="I40" s="74"/>
      <c r="J40" s="74"/>
      <c r="K40" s="21"/>
      <c r="L40" s="21"/>
      <c r="M40" s="22"/>
    </row>
    <row r="41" spans="1:15">
      <c r="A41" s="73" t="s">
        <v>16</v>
      </c>
      <c r="B41" s="73" t="s">
        <v>22</v>
      </c>
      <c r="C41" s="73" t="s">
        <v>53</v>
      </c>
      <c r="D41" s="73" t="s">
        <v>11</v>
      </c>
      <c r="E41" s="73" t="s">
        <v>21</v>
      </c>
      <c r="F41" s="73" t="s">
        <v>12</v>
      </c>
      <c r="G41" s="73" t="s">
        <v>96</v>
      </c>
      <c r="H41" s="73" t="s">
        <v>99</v>
      </c>
      <c r="I41" s="73" t="s">
        <v>14</v>
      </c>
      <c r="J41" s="73" t="s">
        <v>13</v>
      </c>
      <c r="K41" s="23"/>
      <c r="L41" s="23"/>
      <c r="M41" s="22"/>
    </row>
    <row r="42" spans="1:15" s="3" customForma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22"/>
      <c r="L42" s="22"/>
      <c r="M42" s="22"/>
      <c r="O42" s="12"/>
    </row>
    <row r="43" spans="1:15" ht="56.25">
      <c r="A43" s="47" t="s">
        <v>36</v>
      </c>
      <c r="B43" s="52" t="s">
        <v>52</v>
      </c>
      <c r="C43" s="52" t="s">
        <v>38</v>
      </c>
      <c r="D43" s="47" t="s">
        <v>120</v>
      </c>
      <c r="E43" s="52" t="s">
        <v>43</v>
      </c>
      <c r="F43" s="52" t="s">
        <v>175</v>
      </c>
      <c r="G43" s="48" t="s">
        <v>140</v>
      </c>
      <c r="H43" s="47" t="s">
        <v>153</v>
      </c>
      <c r="I43" s="47">
        <v>8</v>
      </c>
      <c r="J43" s="47" t="s">
        <v>64</v>
      </c>
      <c r="K43" s="10"/>
      <c r="L43" s="22"/>
      <c r="M43" s="22"/>
    </row>
    <row r="44" spans="1:15" ht="56.25">
      <c r="A44" s="47" t="s">
        <v>37</v>
      </c>
      <c r="B44" s="52" t="s">
        <v>39</v>
      </c>
      <c r="C44" s="52" t="s">
        <v>40</v>
      </c>
      <c r="D44" s="47" t="s">
        <v>125</v>
      </c>
      <c r="E44" s="52" t="s">
        <v>41</v>
      </c>
      <c r="F44" s="52" t="s">
        <v>154</v>
      </c>
      <c r="G44" s="47" t="s">
        <v>147</v>
      </c>
      <c r="H44" s="47" t="s">
        <v>192</v>
      </c>
      <c r="I44" s="37">
        <v>32</v>
      </c>
      <c r="J44" s="47" t="s">
        <v>42</v>
      </c>
      <c r="K44" s="50"/>
      <c r="L44" s="6"/>
    </row>
    <row r="45" spans="1:15" ht="12.75" customHeight="1">
      <c r="A45" s="2"/>
      <c r="B45" s="4"/>
      <c r="C45" s="4"/>
      <c r="D45" s="2"/>
      <c r="E45" s="4"/>
      <c r="F45" s="4"/>
      <c r="G45" s="4"/>
      <c r="H45" s="2"/>
      <c r="I45" s="2"/>
      <c r="J45" s="2"/>
      <c r="K45" s="24"/>
      <c r="L45" s="24"/>
      <c r="M45" s="24"/>
    </row>
    <row r="46" spans="1:15">
      <c r="A46" s="74" t="s">
        <v>65</v>
      </c>
      <c r="B46" s="74"/>
      <c r="C46" s="74"/>
      <c r="D46" s="74"/>
      <c r="E46" s="74"/>
      <c r="F46" s="74"/>
      <c r="G46" s="74"/>
      <c r="H46" s="74"/>
      <c r="I46" s="74"/>
      <c r="J46" s="74"/>
      <c r="K46" s="24"/>
      <c r="L46" s="24"/>
      <c r="M46" s="22"/>
    </row>
    <row r="47" spans="1:15">
      <c r="A47" s="73" t="s">
        <v>16</v>
      </c>
      <c r="B47" s="73" t="s">
        <v>22</v>
      </c>
      <c r="C47" s="73" t="s">
        <v>53</v>
      </c>
      <c r="D47" s="73" t="s">
        <v>11</v>
      </c>
      <c r="E47" s="73" t="s">
        <v>21</v>
      </c>
      <c r="F47" s="73" t="s">
        <v>12</v>
      </c>
      <c r="G47" s="73" t="s">
        <v>96</v>
      </c>
      <c r="H47" s="73" t="s">
        <v>99</v>
      </c>
      <c r="I47" s="73" t="s">
        <v>14</v>
      </c>
      <c r="J47" s="73" t="s">
        <v>13</v>
      </c>
      <c r="K47" s="25"/>
      <c r="L47" s="25"/>
      <c r="M47" s="22"/>
    </row>
    <row r="48" spans="1: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22"/>
      <c r="L48" s="22"/>
      <c r="M48" s="22"/>
    </row>
    <row r="49" spans="1:15" s="7" customFormat="1" ht="90">
      <c r="A49" s="27" t="s">
        <v>45</v>
      </c>
      <c r="B49" s="52" t="s">
        <v>46</v>
      </c>
      <c r="C49" s="52" t="s">
        <v>212</v>
      </c>
      <c r="D49" s="47" t="s">
        <v>125</v>
      </c>
      <c r="E49" s="52" t="s">
        <v>211</v>
      </c>
      <c r="F49" s="52" t="s">
        <v>234</v>
      </c>
      <c r="G49" s="47" t="s">
        <v>140</v>
      </c>
      <c r="H49" s="52" t="s">
        <v>124</v>
      </c>
      <c r="I49" s="34">
        <f>5*8*2</f>
        <v>80</v>
      </c>
      <c r="J49" s="47" t="s">
        <v>127</v>
      </c>
      <c r="K49" s="22"/>
      <c r="L49" s="22"/>
      <c r="M49" s="22"/>
      <c r="N49" s="1"/>
      <c r="O49" s="13"/>
    </row>
    <row r="50" spans="1:15" s="7" customFormat="1" ht="67.5">
      <c r="A50" s="27" t="s">
        <v>47</v>
      </c>
      <c r="B50" s="52" t="s">
        <v>48</v>
      </c>
      <c r="C50" s="52" t="s">
        <v>115</v>
      </c>
      <c r="D50" s="47" t="s">
        <v>120</v>
      </c>
      <c r="E50" s="52" t="s">
        <v>66</v>
      </c>
      <c r="F50" s="52" t="s">
        <v>235</v>
      </c>
      <c r="G50" s="47" t="s">
        <v>140</v>
      </c>
      <c r="H50" s="52" t="s">
        <v>124</v>
      </c>
      <c r="I50" s="34">
        <f t="shared" ref="I50:I51" si="0">5*8*2</f>
        <v>80</v>
      </c>
      <c r="J50" s="47" t="s">
        <v>142</v>
      </c>
      <c r="L50" s="22"/>
      <c r="M50" s="22"/>
      <c r="O50" s="13"/>
    </row>
    <row r="51" spans="1:15" ht="45">
      <c r="A51" s="27" t="s">
        <v>63</v>
      </c>
      <c r="B51" s="52" t="s">
        <v>49</v>
      </c>
      <c r="C51" s="52" t="s">
        <v>111</v>
      </c>
      <c r="D51" s="47" t="s">
        <v>28</v>
      </c>
      <c r="E51" s="52" t="s">
        <v>155</v>
      </c>
      <c r="F51" s="52" t="s">
        <v>254</v>
      </c>
      <c r="G51" s="47" t="s">
        <v>140</v>
      </c>
      <c r="H51" s="52" t="s">
        <v>124</v>
      </c>
      <c r="I51" s="34">
        <f t="shared" si="0"/>
        <v>80</v>
      </c>
      <c r="J51" s="47" t="s">
        <v>50</v>
      </c>
      <c r="K51" s="42"/>
    </row>
    <row r="52" spans="1:15">
      <c r="K52" s="59"/>
      <c r="L52" s="59"/>
      <c r="O52" s="1"/>
    </row>
    <row r="53" spans="1:15">
      <c r="A53" s="79" t="s">
        <v>25</v>
      </c>
      <c r="B53" s="79"/>
      <c r="C53" s="79"/>
      <c r="D53" s="7"/>
      <c r="E53" s="7"/>
      <c r="F53" s="7"/>
      <c r="G53" s="7"/>
      <c r="H53" s="7"/>
      <c r="I53" s="7"/>
      <c r="J53" s="14"/>
      <c r="L53" s="14"/>
      <c r="O53" s="1"/>
    </row>
    <row r="54" spans="1:15">
      <c r="O54" s="1"/>
    </row>
    <row r="55" spans="1:15">
      <c r="B55" s="44"/>
      <c r="J55" s="14"/>
    </row>
    <row r="57" spans="1:15">
      <c r="B57" s="14"/>
    </row>
  </sheetData>
  <customSheetViews>
    <customSheetView guid="{98EA6DC0-3792-4CF7-AB6A-F664A719F81E}" scale="120" showGridLines="0">
      <pane xSplit="2" ySplit="3" topLeftCell="C40" activePane="bottomRight" state="frozen"/>
      <selection pane="bottomRight" activeCell="B49" sqref="B49"/>
      <rowBreaks count="4" manualBreakCount="4">
        <brk id="15" max="16383" man="1"/>
        <brk id="26" max="10" man="1"/>
        <brk id="31" max="10" man="1"/>
        <brk id="45" max="10" man="1"/>
      </rowBreaks>
      <pageMargins left="0" right="0" top="0.19685039370078741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6">
    <mergeCell ref="J30:J31"/>
    <mergeCell ref="J21:J22"/>
    <mergeCell ref="A28:A29"/>
    <mergeCell ref="B28:B29"/>
    <mergeCell ref="A36:J36"/>
    <mergeCell ref="I34:I35"/>
    <mergeCell ref="A33:J33"/>
    <mergeCell ref="H34:H35"/>
    <mergeCell ref="F34:F35"/>
    <mergeCell ref="A34:A35"/>
    <mergeCell ref="B34:B35"/>
    <mergeCell ref="J34:J35"/>
    <mergeCell ref="C34:C35"/>
    <mergeCell ref="D34:D35"/>
    <mergeCell ref="E34:E35"/>
    <mergeCell ref="G34:G35"/>
    <mergeCell ref="J41:J42"/>
    <mergeCell ref="J47:J48"/>
    <mergeCell ref="A53:C53"/>
    <mergeCell ref="I41:I42"/>
    <mergeCell ref="I47:I48"/>
    <mergeCell ref="E47:E48"/>
    <mergeCell ref="C41:C42"/>
    <mergeCell ref="A40:J40"/>
    <mergeCell ref="G47:G48"/>
    <mergeCell ref="G41:G42"/>
    <mergeCell ref="F47:F48"/>
    <mergeCell ref="A46:J46"/>
    <mergeCell ref="F41:F42"/>
    <mergeCell ref="H47:H48"/>
    <mergeCell ref="H41:H42"/>
    <mergeCell ref="A41:A42"/>
    <mergeCell ref="B41:B42"/>
    <mergeCell ref="D41:D42"/>
    <mergeCell ref="E41:E42"/>
    <mergeCell ref="A47:A48"/>
    <mergeCell ref="B47:B48"/>
    <mergeCell ref="C47:C48"/>
    <mergeCell ref="D47:D48"/>
    <mergeCell ref="K7:L7"/>
    <mergeCell ref="C18:C19"/>
    <mergeCell ref="J18:J19"/>
    <mergeCell ref="E28:E29"/>
    <mergeCell ref="I18:I19"/>
    <mergeCell ref="C28:C29"/>
    <mergeCell ref="D28:D29"/>
    <mergeCell ref="A20:J20"/>
    <mergeCell ref="A23:J23"/>
    <mergeCell ref="A17:J17"/>
    <mergeCell ref="H18:H19"/>
    <mergeCell ref="G18:G19"/>
    <mergeCell ref="A5:J5"/>
    <mergeCell ref="A3:J3"/>
    <mergeCell ref="A1:J1"/>
    <mergeCell ref="G28:G29"/>
    <mergeCell ref="I28:I29"/>
    <mergeCell ref="A27:J27"/>
    <mergeCell ref="F28:F29"/>
    <mergeCell ref="J28:J29"/>
    <mergeCell ref="H28:H29"/>
    <mergeCell ref="A18:A19"/>
    <mergeCell ref="B18:B19"/>
    <mergeCell ref="D18:D19"/>
    <mergeCell ref="E18:E19"/>
    <mergeCell ref="F18:F19"/>
    <mergeCell ref="A6:J6"/>
  </mergeCells>
  <phoneticPr fontId="0" type="noConversion"/>
  <printOptions horizontalCentered="1"/>
  <pageMargins left="0" right="0" top="0.19685039370078741" bottom="0.19685039370078741" header="0.31496062992125984" footer="0.19685039370078741"/>
  <pageSetup paperSize="9" scale="97" orientation="landscape" r:id="rId2"/>
  <rowBreaks count="4" manualBreakCount="4">
    <brk id="15" max="16383" man="1"/>
    <brk id="26" max="10" man="1"/>
    <brk id="31" max="10" man="1"/>
    <brk id="4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120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13.140625" style="1" bestFit="1" customWidth="1"/>
    <col min="13" max="13" width="9.140625" style="1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</row>
    <row r="2" spans="1:13" ht="15.75">
      <c r="A2" s="56"/>
      <c r="B2" s="56"/>
      <c r="C2" s="56"/>
      <c r="D2" s="56"/>
      <c r="E2" s="56"/>
      <c r="F2" s="56"/>
      <c r="G2" s="56"/>
      <c r="H2" s="63"/>
      <c r="I2" s="56"/>
      <c r="J2" s="56"/>
      <c r="K2" s="56"/>
    </row>
    <row r="3" spans="1:13" ht="15.75" customHeight="1">
      <c r="A3" s="71" t="s">
        <v>274</v>
      </c>
      <c r="B3" s="71"/>
      <c r="C3" s="71"/>
      <c r="D3" s="71"/>
      <c r="E3" s="71"/>
      <c r="F3" s="71"/>
      <c r="G3" s="71"/>
      <c r="H3" s="71"/>
      <c r="I3" s="71"/>
      <c r="J3" s="71"/>
      <c r="K3" s="19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</row>
    <row r="6" spans="1:13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</row>
    <row r="7" spans="1:13" ht="21">
      <c r="A7" s="55" t="s">
        <v>16</v>
      </c>
      <c r="B7" s="55" t="s">
        <v>22</v>
      </c>
      <c r="C7" s="55" t="s">
        <v>53</v>
      </c>
      <c r="D7" s="55" t="s">
        <v>11</v>
      </c>
      <c r="E7" s="55" t="s">
        <v>21</v>
      </c>
      <c r="F7" s="55" t="s">
        <v>12</v>
      </c>
      <c r="G7" s="55" t="s">
        <v>96</v>
      </c>
      <c r="H7" s="62" t="s">
        <v>99</v>
      </c>
      <c r="I7" s="55" t="s">
        <v>14</v>
      </c>
      <c r="J7" s="55" t="s">
        <v>13</v>
      </c>
      <c r="K7" s="57"/>
    </row>
    <row r="8" spans="1:13" ht="67.5">
      <c r="A8" s="53" t="s">
        <v>2</v>
      </c>
      <c r="B8" s="54" t="s">
        <v>132</v>
      </c>
      <c r="C8" s="54" t="s">
        <v>119</v>
      </c>
      <c r="D8" s="53" t="s">
        <v>54</v>
      </c>
      <c r="E8" s="54" t="s">
        <v>57</v>
      </c>
      <c r="F8" s="54" t="s">
        <v>231</v>
      </c>
      <c r="G8" s="53" t="s">
        <v>138</v>
      </c>
      <c r="H8" s="64" t="s">
        <v>123</v>
      </c>
      <c r="I8" s="53">
        <f>5*2*3</f>
        <v>30</v>
      </c>
      <c r="J8" s="53" t="s">
        <v>20</v>
      </c>
      <c r="M8" s="1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K10" s="21"/>
      <c r="M10" s="12"/>
    </row>
    <row r="11" spans="1:13" ht="12.75" customHeight="1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K11" s="21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3"/>
    </row>
    <row r="13" spans="1:13" ht="136.5" customHeight="1">
      <c r="A13" s="27" t="s">
        <v>7</v>
      </c>
      <c r="B13" s="35" t="s">
        <v>171</v>
      </c>
      <c r="C13" s="35" t="s">
        <v>180</v>
      </c>
      <c r="D13" s="58" t="s">
        <v>19</v>
      </c>
      <c r="E13" s="35" t="s">
        <v>250</v>
      </c>
      <c r="F13" s="35" t="s">
        <v>251</v>
      </c>
      <c r="G13" s="53" t="s">
        <v>138</v>
      </c>
      <c r="H13" s="64" t="s">
        <v>123</v>
      </c>
      <c r="I13" s="53">
        <v>70</v>
      </c>
      <c r="J13" s="81" t="s">
        <v>141</v>
      </c>
      <c r="K13" s="5"/>
    </row>
    <row r="14" spans="1:13" ht="102" customHeight="1">
      <c r="A14" s="27" t="s">
        <v>8</v>
      </c>
      <c r="B14" s="54" t="s">
        <v>69</v>
      </c>
      <c r="C14" s="27"/>
      <c r="D14" s="53" t="s">
        <v>19</v>
      </c>
      <c r="E14" s="54" t="s">
        <v>210</v>
      </c>
      <c r="F14" s="54" t="s">
        <v>252</v>
      </c>
      <c r="G14" s="53" t="s">
        <v>138</v>
      </c>
      <c r="H14" s="64" t="s">
        <v>123</v>
      </c>
      <c r="I14" s="53">
        <v>60</v>
      </c>
      <c r="J14" s="82"/>
      <c r="M14" s="1"/>
    </row>
    <row r="15" spans="1:13">
      <c r="A15" s="2"/>
      <c r="B15" s="4"/>
      <c r="C15" s="4"/>
      <c r="D15" s="2"/>
      <c r="E15" s="4"/>
      <c r="F15" s="4"/>
      <c r="G15" s="4"/>
      <c r="H15" s="4"/>
      <c r="I15" s="4"/>
      <c r="J15" s="4"/>
      <c r="K15" s="4"/>
    </row>
    <row r="16" spans="1:13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  <c r="K16" s="21"/>
    </row>
    <row r="17" spans="1:13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M17" s="1"/>
    </row>
    <row r="18" spans="1:13" ht="12.75" customHeight="1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K18" s="24"/>
    </row>
    <row r="19" spans="1:1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5"/>
      <c r="L19" s="9"/>
    </row>
    <row r="20" spans="1:13" ht="205.5" customHeight="1">
      <c r="A20" s="27" t="s">
        <v>196</v>
      </c>
      <c r="B20" s="54" t="s">
        <v>208</v>
      </c>
      <c r="C20" s="54" t="s">
        <v>61</v>
      </c>
      <c r="D20" s="53" t="s">
        <v>120</v>
      </c>
      <c r="E20" s="54" t="s">
        <v>209</v>
      </c>
      <c r="F20" s="27" t="s">
        <v>34</v>
      </c>
      <c r="G20" s="53" t="s">
        <v>138</v>
      </c>
      <c r="H20" s="29" t="s">
        <v>124</v>
      </c>
      <c r="I20" s="53">
        <v>8</v>
      </c>
      <c r="J20" s="53" t="s">
        <v>126</v>
      </c>
      <c r="M20" s="1"/>
    </row>
    <row r="21" spans="1:13" ht="117.75" customHeight="1">
      <c r="A21" s="38" t="s">
        <v>197</v>
      </c>
      <c r="B21" s="54" t="s">
        <v>244</v>
      </c>
      <c r="C21" s="54" t="s">
        <v>62</v>
      </c>
      <c r="D21" s="53" t="s">
        <v>35</v>
      </c>
      <c r="E21" s="54" t="s">
        <v>270</v>
      </c>
      <c r="F21" s="54" t="s">
        <v>184</v>
      </c>
      <c r="G21" s="53" t="s">
        <v>138</v>
      </c>
      <c r="H21" s="29" t="s">
        <v>124</v>
      </c>
      <c r="I21" s="53">
        <v>16</v>
      </c>
      <c r="J21" s="53" t="s">
        <v>44</v>
      </c>
      <c r="M21" s="1"/>
    </row>
    <row r="22" spans="1:13">
      <c r="A22" s="32"/>
      <c r="B22" s="30"/>
      <c r="C22" s="30"/>
      <c r="D22" s="30"/>
      <c r="E22" s="30"/>
      <c r="F22" s="30"/>
      <c r="G22" s="33"/>
      <c r="H22" s="31"/>
      <c r="I22" s="2"/>
      <c r="J22" s="2"/>
      <c r="K22" s="4"/>
    </row>
    <row r="23" spans="1:13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21"/>
    </row>
    <row r="24" spans="1:13" ht="12.75" customHeight="1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  <c r="K24" s="21"/>
    </row>
    <row r="25" spans="1:1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3"/>
    </row>
    <row r="26" spans="1:13" ht="56.25">
      <c r="A26" s="53" t="s">
        <v>15</v>
      </c>
      <c r="B26" s="54" t="s">
        <v>52</v>
      </c>
      <c r="C26" s="54" t="s">
        <v>38</v>
      </c>
      <c r="D26" s="53" t="s">
        <v>120</v>
      </c>
      <c r="E26" s="54" t="s">
        <v>43</v>
      </c>
      <c r="F26" s="54" t="s">
        <v>148</v>
      </c>
      <c r="G26" s="53" t="s">
        <v>138</v>
      </c>
      <c r="H26" s="29" t="s">
        <v>191</v>
      </c>
      <c r="I26" s="53">
        <v>8</v>
      </c>
      <c r="J26" s="53" t="s">
        <v>64</v>
      </c>
      <c r="K26" s="22"/>
    </row>
    <row r="27" spans="1:13" ht="56.25">
      <c r="A27" s="53" t="s">
        <v>18</v>
      </c>
      <c r="B27" s="54" t="s">
        <v>39</v>
      </c>
      <c r="C27" s="54" t="s">
        <v>40</v>
      </c>
      <c r="D27" s="53" t="s">
        <v>125</v>
      </c>
      <c r="E27" s="54" t="s">
        <v>41</v>
      </c>
      <c r="F27" s="54" t="s">
        <v>193</v>
      </c>
      <c r="G27" s="53" t="s">
        <v>138</v>
      </c>
      <c r="H27" s="29" t="s">
        <v>124</v>
      </c>
      <c r="I27" s="37">
        <v>32</v>
      </c>
      <c r="J27" s="53" t="s">
        <v>42</v>
      </c>
    </row>
    <row r="28" spans="1:13">
      <c r="A28" s="2"/>
      <c r="B28" s="4"/>
      <c r="C28" s="4"/>
      <c r="D28" s="2"/>
      <c r="E28" s="4"/>
      <c r="F28" s="4"/>
      <c r="G28" s="4"/>
      <c r="H28" s="2"/>
      <c r="I28" s="2"/>
      <c r="J28" s="2"/>
      <c r="K28" s="2"/>
    </row>
    <row r="29" spans="1:13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24"/>
    </row>
    <row r="30" spans="1:13" ht="12.75" customHeight="1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  <c r="K30" s="24"/>
    </row>
    <row r="31" spans="1:1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25"/>
    </row>
    <row r="32" spans="1:13" ht="90">
      <c r="A32" s="27" t="s">
        <v>36</v>
      </c>
      <c r="B32" s="54" t="s">
        <v>46</v>
      </c>
      <c r="C32" s="54" t="s">
        <v>67</v>
      </c>
      <c r="D32" s="53" t="s">
        <v>125</v>
      </c>
      <c r="E32" s="54" t="s">
        <v>68</v>
      </c>
      <c r="F32" s="54" t="s">
        <v>234</v>
      </c>
      <c r="G32" s="53" t="s">
        <v>138</v>
      </c>
      <c r="H32" s="64" t="s">
        <v>124</v>
      </c>
      <c r="I32" s="34">
        <v>160</v>
      </c>
      <c r="J32" s="53" t="s">
        <v>127</v>
      </c>
      <c r="K32" s="22"/>
    </row>
    <row r="33" spans="1:13" s="7" customFormat="1" ht="67.5">
      <c r="A33" s="27" t="s">
        <v>37</v>
      </c>
      <c r="B33" s="54" t="s">
        <v>48</v>
      </c>
      <c r="C33" s="54" t="s">
        <v>115</v>
      </c>
      <c r="D33" s="53" t="s">
        <v>120</v>
      </c>
      <c r="E33" s="54" t="s">
        <v>66</v>
      </c>
      <c r="F33" s="66" t="s">
        <v>286</v>
      </c>
      <c r="G33" s="53" t="s">
        <v>138</v>
      </c>
      <c r="H33" s="64" t="s">
        <v>124</v>
      </c>
      <c r="I33" s="53">
        <v>160</v>
      </c>
      <c r="J33" s="53" t="s">
        <v>142</v>
      </c>
      <c r="K33" s="22"/>
      <c r="L33" s="1"/>
      <c r="M33" s="13"/>
    </row>
    <row r="34" spans="1:13" s="7" customFormat="1" ht="45">
      <c r="A34" s="27" t="s">
        <v>158</v>
      </c>
      <c r="B34" s="54" t="s">
        <v>49</v>
      </c>
      <c r="C34" s="54" t="s">
        <v>111</v>
      </c>
      <c r="D34" s="53" t="s">
        <v>28</v>
      </c>
      <c r="E34" s="54" t="s">
        <v>155</v>
      </c>
      <c r="F34" s="54" t="s">
        <v>254</v>
      </c>
      <c r="G34" s="53" t="s">
        <v>138</v>
      </c>
      <c r="H34" s="64" t="s">
        <v>124</v>
      </c>
      <c r="I34" s="53">
        <v>64</v>
      </c>
      <c r="J34" s="53" t="s">
        <v>50</v>
      </c>
      <c r="K34" s="43"/>
      <c r="M34" s="13"/>
    </row>
    <row r="36" spans="1:13" ht="12.75" customHeight="1">
      <c r="A36" s="74" t="s">
        <v>179</v>
      </c>
      <c r="B36" s="74"/>
      <c r="C36" s="74"/>
      <c r="D36" s="74"/>
      <c r="E36" s="74"/>
      <c r="F36" s="74"/>
      <c r="G36" s="74"/>
      <c r="H36" s="74"/>
      <c r="I36" s="74"/>
      <c r="J36" s="74"/>
      <c r="K36" s="24"/>
    </row>
    <row r="37" spans="1:13" ht="12.75" customHeight="1">
      <c r="A37" s="73" t="s">
        <v>16</v>
      </c>
      <c r="B37" s="73" t="s">
        <v>22</v>
      </c>
      <c r="C37" s="73" t="s">
        <v>53</v>
      </c>
      <c r="D37" s="73" t="s">
        <v>11</v>
      </c>
      <c r="E37" s="73" t="s">
        <v>21</v>
      </c>
      <c r="F37" s="73" t="s">
        <v>12</v>
      </c>
      <c r="G37" s="73" t="s">
        <v>96</v>
      </c>
      <c r="H37" s="73" t="s">
        <v>99</v>
      </c>
      <c r="I37" s="73" t="s">
        <v>14</v>
      </c>
      <c r="J37" s="73" t="s">
        <v>13</v>
      </c>
      <c r="K37" s="21"/>
      <c r="M37" s="1"/>
    </row>
    <row r="38" spans="1:1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23"/>
      <c r="M38" s="1"/>
    </row>
    <row r="39" spans="1:13" ht="101.25">
      <c r="A39" s="27" t="s">
        <v>45</v>
      </c>
      <c r="B39" s="54" t="s">
        <v>70</v>
      </c>
      <c r="C39" s="54" t="s">
        <v>185</v>
      </c>
      <c r="D39" s="53" t="s">
        <v>19</v>
      </c>
      <c r="E39" s="54" t="s">
        <v>71</v>
      </c>
      <c r="F39" s="54" t="s">
        <v>246</v>
      </c>
      <c r="G39" s="53" t="s">
        <v>138</v>
      </c>
      <c r="H39" s="64" t="s">
        <v>124</v>
      </c>
      <c r="I39" s="34">
        <v>80</v>
      </c>
      <c r="J39" s="53" t="s">
        <v>79</v>
      </c>
      <c r="K39" s="45"/>
      <c r="L39" s="9"/>
      <c r="M39" s="1"/>
    </row>
    <row r="40" spans="1:13">
      <c r="A40" s="60"/>
      <c r="B40" s="60"/>
      <c r="C40" s="60"/>
      <c r="D40" s="60"/>
      <c r="E40" s="60"/>
      <c r="F40" s="60"/>
      <c r="G40" s="60"/>
      <c r="H40" s="67"/>
      <c r="I40" s="60"/>
      <c r="J40" s="60"/>
      <c r="K40" s="60"/>
      <c r="M40" s="1"/>
    </row>
    <row r="41" spans="1:13" ht="12.75" customHeight="1">
      <c r="A41" s="79" t="s">
        <v>25</v>
      </c>
      <c r="B41" s="79"/>
      <c r="C41" s="79"/>
      <c r="D41" s="7"/>
      <c r="E41" s="7"/>
      <c r="F41" s="7"/>
      <c r="G41" s="7"/>
      <c r="H41" s="7"/>
      <c r="I41" s="7"/>
      <c r="J41" s="14"/>
      <c r="K41" s="7"/>
      <c r="M41" s="1"/>
    </row>
    <row r="42" spans="1:13">
      <c r="M42" s="1"/>
    </row>
    <row r="43" spans="1:13">
      <c r="J43" s="14"/>
      <c r="M43" s="1"/>
    </row>
  </sheetData>
  <customSheetViews>
    <customSheetView guid="{98EA6DC0-3792-4CF7-AB6A-F664A719F81E}" showGridLines="0">
      <pane xSplit="2" ySplit="3" topLeftCell="C26" activePane="bottomRight" state="frozen"/>
      <selection pane="bottomRight" activeCell="F33" sqref="F33"/>
      <rowBreaks count="2" manualBreakCount="2">
        <brk id="14" max="10" man="1"/>
        <brk id="28" max="13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6" orientation="landscape" r:id="rId1"/>
    </customSheetView>
  </customSheetViews>
  <mergeCells count="62">
    <mergeCell ref="A1:J1"/>
    <mergeCell ref="A3:J3"/>
    <mergeCell ref="A5:J5"/>
    <mergeCell ref="A6:J6"/>
    <mergeCell ref="E11:E12"/>
    <mergeCell ref="F11:F12"/>
    <mergeCell ref="G11:G12"/>
    <mergeCell ref="A10:J10"/>
    <mergeCell ref="H11:H12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H18:H19"/>
    <mergeCell ref="J13:J14"/>
    <mergeCell ref="A11:A12"/>
    <mergeCell ref="B11:B12"/>
    <mergeCell ref="C11:C12"/>
    <mergeCell ref="D11:D12"/>
    <mergeCell ref="I11:I12"/>
    <mergeCell ref="J11:J12"/>
    <mergeCell ref="A29:J29"/>
    <mergeCell ref="I18:I19"/>
    <mergeCell ref="J18:J19"/>
    <mergeCell ref="A23:J23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H24:H25"/>
    <mergeCell ref="I30:I31"/>
    <mergeCell ref="J30:J31"/>
    <mergeCell ref="A36:J36"/>
    <mergeCell ref="A30:A31"/>
    <mergeCell ref="B30:B31"/>
    <mergeCell ref="C30:C31"/>
    <mergeCell ref="D30:D31"/>
    <mergeCell ref="E30:E31"/>
    <mergeCell ref="F30:F31"/>
    <mergeCell ref="G30:G31"/>
    <mergeCell ref="H30:H31"/>
    <mergeCell ref="G37:G38"/>
    <mergeCell ref="I37:I38"/>
    <mergeCell ref="J37:J38"/>
    <mergeCell ref="E37:E38"/>
    <mergeCell ref="F37:F38"/>
    <mergeCell ref="H37:H38"/>
    <mergeCell ref="A41:C41"/>
    <mergeCell ref="A37:A38"/>
    <mergeCell ref="B37:B38"/>
    <mergeCell ref="C37:C38"/>
    <mergeCell ref="D37:D38"/>
  </mergeCells>
  <printOptions horizontalCentered="1"/>
  <pageMargins left="0.59055118110236227" right="0" top="0.59055118110236227" bottom="0.19685039370078741" header="0.31496062992125984" footer="0.19685039370078741"/>
  <pageSetup paperSize="9" scale="96" orientation="landscape" r:id="rId2"/>
  <rowBreaks count="2" manualBreakCount="2">
    <brk id="14" max="10" man="1"/>
    <brk id="2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SheetLayoutView="120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2" width="3.5703125" style="1" bestFit="1" customWidth="1"/>
    <col min="13" max="13" width="13.140625" style="1" bestFit="1" customWidth="1"/>
    <col min="14" max="14" width="9.140625" style="11"/>
    <col min="15" max="16384" width="9.140625" style="1"/>
  </cols>
  <sheetData>
    <row r="1" spans="1:14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  <c r="L1" s="20"/>
    </row>
    <row r="2" spans="1:14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15.75" customHeight="1">
      <c r="A3" s="71" t="s">
        <v>275</v>
      </c>
      <c r="B3" s="71"/>
      <c r="C3" s="71"/>
      <c r="D3" s="71"/>
      <c r="E3" s="71"/>
      <c r="F3" s="71"/>
      <c r="G3" s="71"/>
      <c r="H3" s="71"/>
      <c r="I3" s="71"/>
      <c r="J3" s="71"/>
      <c r="K3" s="19"/>
      <c r="L3" s="19"/>
    </row>
    <row r="4" spans="1:1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4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  <c r="L5" s="8"/>
    </row>
    <row r="6" spans="1:14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  <c r="L6" s="17"/>
    </row>
    <row r="7" spans="1:14" ht="21">
      <c r="A7" s="55" t="s">
        <v>16</v>
      </c>
      <c r="B7" s="55" t="s">
        <v>22</v>
      </c>
      <c r="C7" s="55" t="s">
        <v>53</v>
      </c>
      <c r="D7" s="55" t="s">
        <v>11</v>
      </c>
      <c r="E7" s="55" t="s">
        <v>21</v>
      </c>
      <c r="F7" s="55" t="s">
        <v>12</v>
      </c>
      <c r="G7" s="55" t="s">
        <v>96</v>
      </c>
      <c r="H7" s="55" t="s">
        <v>99</v>
      </c>
      <c r="I7" s="55" t="s">
        <v>14</v>
      </c>
      <c r="J7" s="55" t="s">
        <v>13</v>
      </c>
      <c r="K7" s="57"/>
      <c r="L7" s="18"/>
    </row>
    <row r="8" spans="1:14" ht="67.5">
      <c r="A8" s="53" t="s">
        <v>2</v>
      </c>
      <c r="B8" s="54" t="s">
        <v>132</v>
      </c>
      <c r="C8" s="54" t="s">
        <v>119</v>
      </c>
      <c r="D8" s="53" t="s">
        <v>54</v>
      </c>
      <c r="E8" s="54" t="s">
        <v>57</v>
      </c>
      <c r="F8" s="54" t="s">
        <v>231</v>
      </c>
      <c r="G8" s="53" t="s">
        <v>139</v>
      </c>
      <c r="H8" s="54" t="s">
        <v>123</v>
      </c>
      <c r="I8" s="53">
        <f>3*4*3</f>
        <v>36</v>
      </c>
      <c r="J8" s="53" t="s">
        <v>20</v>
      </c>
      <c r="N8" s="1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K10" s="21"/>
      <c r="L10" s="21"/>
      <c r="N10" s="12"/>
    </row>
    <row r="11" spans="1:14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K11" s="21"/>
      <c r="L11" s="22"/>
    </row>
    <row r="12" spans="1:14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3"/>
      <c r="L12" s="22"/>
    </row>
    <row r="13" spans="1:14" ht="136.5" customHeight="1">
      <c r="A13" s="27" t="s">
        <v>7</v>
      </c>
      <c r="B13" s="35" t="s">
        <v>171</v>
      </c>
      <c r="C13" s="35" t="s">
        <v>180</v>
      </c>
      <c r="D13" s="58" t="s">
        <v>19</v>
      </c>
      <c r="E13" s="35" t="s">
        <v>250</v>
      </c>
      <c r="F13" s="35" t="s">
        <v>251</v>
      </c>
      <c r="G13" s="53" t="s">
        <v>139</v>
      </c>
      <c r="H13" s="54" t="s">
        <v>123</v>
      </c>
      <c r="I13" s="53">
        <v>120</v>
      </c>
      <c r="J13" s="81" t="s">
        <v>141</v>
      </c>
      <c r="K13" s="5"/>
    </row>
    <row r="14" spans="1:14" ht="102" customHeight="1">
      <c r="A14" s="27" t="s">
        <v>8</v>
      </c>
      <c r="B14" s="54" t="s">
        <v>69</v>
      </c>
      <c r="C14" s="27"/>
      <c r="D14" s="53" t="s">
        <v>19</v>
      </c>
      <c r="E14" s="54" t="s">
        <v>210</v>
      </c>
      <c r="F14" s="54" t="s">
        <v>252</v>
      </c>
      <c r="G14" s="53" t="s">
        <v>139</v>
      </c>
      <c r="H14" s="54" t="s">
        <v>123</v>
      </c>
      <c r="I14" s="53">
        <v>120</v>
      </c>
      <c r="J14" s="82"/>
      <c r="N14" s="1"/>
    </row>
    <row r="15" spans="1:14">
      <c r="A15" s="2"/>
      <c r="B15" s="4"/>
      <c r="C15" s="4"/>
      <c r="D15" s="2"/>
      <c r="E15" s="4"/>
      <c r="F15" s="4"/>
      <c r="G15" s="4"/>
      <c r="H15" s="4"/>
      <c r="I15" s="4"/>
      <c r="J15" s="4"/>
      <c r="K15" s="4"/>
    </row>
    <row r="16" spans="1:14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  <c r="K16" s="21"/>
      <c r="L16" s="21"/>
    </row>
    <row r="17" spans="1:14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N17" s="1"/>
    </row>
    <row r="18" spans="1:14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K18" s="24"/>
    </row>
    <row r="19" spans="1:14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5"/>
      <c r="M19" s="9"/>
    </row>
    <row r="20" spans="1:14" ht="205.5" customHeight="1">
      <c r="A20" s="27" t="s">
        <v>196</v>
      </c>
      <c r="B20" s="54" t="s">
        <v>208</v>
      </c>
      <c r="C20" s="54" t="s">
        <v>61</v>
      </c>
      <c r="D20" s="53" t="s">
        <v>120</v>
      </c>
      <c r="E20" s="54" t="s">
        <v>209</v>
      </c>
      <c r="F20" s="27" t="s">
        <v>34</v>
      </c>
      <c r="G20" s="53" t="s">
        <v>139</v>
      </c>
      <c r="H20" s="29" t="s">
        <v>124</v>
      </c>
      <c r="I20" s="53">
        <v>16</v>
      </c>
      <c r="J20" s="53" t="s">
        <v>126</v>
      </c>
      <c r="N20" s="1"/>
    </row>
    <row r="21" spans="1:14" ht="117.75" customHeight="1">
      <c r="A21" s="38" t="s">
        <v>197</v>
      </c>
      <c r="B21" s="54" t="s">
        <v>244</v>
      </c>
      <c r="C21" s="54" t="s">
        <v>62</v>
      </c>
      <c r="D21" s="53" t="s">
        <v>35</v>
      </c>
      <c r="E21" s="54" t="s">
        <v>270</v>
      </c>
      <c r="F21" s="54" t="s">
        <v>184</v>
      </c>
      <c r="G21" s="53" t="s">
        <v>139</v>
      </c>
      <c r="H21" s="29" t="s">
        <v>124</v>
      </c>
      <c r="I21" s="53">
        <v>16</v>
      </c>
      <c r="J21" s="53" t="s">
        <v>44</v>
      </c>
      <c r="N21" s="1"/>
    </row>
    <row r="22" spans="1:14">
      <c r="A22" s="32"/>
      <c r="B22" s="30"/>
      <c r="C22" s="30"/>
      <c r="D22" s="30"/>
      <c r="E22" s="30"/>
      <c r="F22" s="30"/>
      <c r="G22" s="33"/>
      <c r="H22" s="31"/>
      <c r="I22" s="2"/>
      <c r="J22" s="2"/>
      <c r="K22" s="4"/>
    </row>
    <row r="23" spans="1:14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21"/>
      <c r="L23" s="21"/>
    </row>
    <row r="24" spans="1:14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  <c r="K24" s="21"/>
      <c r="L24" s="22"/>
    </row>
    <row r="25" spans="1:14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3"/>
      <c r="L25" s="22"/>
    </row>
    <row r="26" spans="1:14" ht="56.25">
      <c r="A26" s="53" t="s">
        <v>15</v>
      </c>
      <c r="B26" s="54" t="s">
        <v>52</v>
      </c>
      <c r="C26" s="54" t="s">
        <v>38</v>
      </c>
      <c r="D26" s="53" t="s">
        <v>120</v>
      </c>
      <c r="E26" s="54" t="s">
        <v>43</v>
      </c>
      <c r="F26" s="54" t="s">
        <v>148</v>
      </c>
      <c r="G26" s="53" t="s">
        <v>139</v>
      </c>
      <c r="H26" s="29" t="s">
        <v>191</v>
      </c>
      <c r="I26" s="53">
        <v>8</v>
      </c>
      <c r="J26" s="53" t="s">
        <v>64</v>
      </c>
      <c r="K26" s="22"/>
      <c r="L26" s="22"/>
    </row>
    <row r="27" spans="1:14" ht="56.25">
      <c r="A27" s="53" t="s">
        <v>18</v>
      </c>
      <c r="B27" s="54" t="s">
        <v>39</v>
      </c>
      <c r="C27" s="54" t="s">
        <v>40</v>
      </c>
      <c r="D27" s="53" t="s">
        <v>125</v>
      </c>
      <c r="E27" s="54" t="s">
        <v>41</v>
      </c>
      <c r="F27" s="54" t="s">
        <v>193</v>
      </c>
      <c r="G27" s="53" t="s">
        <v>139</v>
      </c>
      <c r="H27" s="29" t="s">
        <v>124</v>
      </c>
      <c r="I27" s="37">
        <v>32</v>
      </c>
      <c r="J27" s="53" t="s">
        <v>42</v>
      </c>
      <c r="L27" s="22"/>
    </row>
    <row r="28" spans="1:14">
      <c r="A28" s="2"/>
      <c r="B28" s="4"/>
      <c r="C28" s="4"/>
      <c r="D28" s="2"/>
      <c r="E28" s="4"/>
      <c r="F28" s="4"/>
      <c r="G28" s="4"/>
      <c r="H28" s="2"/>
      <c r="I28" s="2"/>
      <c r="J28" s="2"/>
      <c r="K28" s="2"/>
    </row>
    <row r="29" spans="1:14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24"/>
      <c r="L29" s="24"/>
    </row>
    <row r="30" spans="1:14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  <c r="K30" s="24"/>
      <c r="L30" s="22"/>
    </row>
    <row r="31" spans="1:14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25"/>
      <c r="L31" s="22"/>
    </row>
    <row r="32" spans="1:14" ht="90">
      <c r="A32" s="27" t="s">
        <v>36</v>
      </c>
      <c r="B32" s="54" t="s">
        <v>46</v>
      </c>
      <c r="C32" s="54" t="s">
        <v>67</v>
      </c>
      <c r="D32" s="53" t="s">
        <v>125</v>
      </c>
      <c r="E32" s="54" t="s">
        <v>68</v>
      </c>
      <c r="F32" s="54" t="s">
        <v>234</v>
      </c>
      <c r="G32" s="53" t="s">
        <v>139</v>
      </c>
      <c r="H32" s="54" t="s">
        <v>124</v>
      </c>
      <c r="I32" s="34">
        <v>160</v>
      </c>
      <c r="J32" s="53" t="s">
        <v>127</v>
      </c>
      <c r="K32" s="22"/>
      <c r="L32" s="22"/>
    </row>
    <row r="33" spans="1:14" s="7" customFormat="1" ht="67.5">
      <c r="A33" s="27" t="s">
        <v>37</v>
      </c>
      <c r="B33" s="54" t="s">
        <v>48</v>
      </c>
      <c r="C33" s="54" t="s">
        <v>115</v>
      </c>
      <c r="D33" s="53" t="s">
        <v>120</v>
      </c>
      <c r="E33" s="54" t="s">
        <v>66</v>
      </c>
      <c r="F33" s="66" t="s">
        <v>286</v>
      </c>
      <c r="G33" s="53" t="s">
        <v>139</v>
      </c>
      <c r="H33" s="54" t="s">
        <v>124</v>
      </c>
      <c r="I33" s="53">
        <v>160</v>
      </c>
      <c r="J33" s="53" t="s">
        <v>142</v>
      </c>
      <c r="K33" s="22"/>
      <c r="L33" s="22"/>
      <c r="M33" s="1"/>
      <c r="N33" s="13"/>
    </row>
    <row r="34" spans="1:14" s="7" customFormat="1" ht="45">
      <c r="A34" s="27" t="s">
        <v>158</v>
      </c>
      <c r="B34" s="54" t="s">
        <v>49</v>
      </c>
      <c r="C34" s="54" t="s">
        <v>111</v>
      </c>
      <c r="D34" s="53" t="s">
        <v>28</v>
      </c>
      <c r="E34" s="54" t="s">
        <v>155</v>
      </c>
      <c r="F34" s="54" t="s">
        <v>254</v>
      </c>
      <c r="G34" s="53" t="s">
        <v>139</v>
      </c>
      <c r="H34" s="54" t="s">
        <v>124</v>
      </c>
      <c r="I34" s="53">
        <v>64</v>
      </c>
      <c r="J34" s="53" t="s">
        <v>50</v>
      </c>
      <c r="K34" s="43"/>
      <c r="L34" s="22"/>
      <c r="N34" s="13"/>
    </row>
    <row r="36" spans="1:14" ht="12.75" customHeight="1">
      <c r="A36" s="74" t="s">
        <v>179</v>
      </c>
      <c r="B36" s="74"/>
      <c r="C36" s="74"/>
      <c r="D36" s="74"/>
      <c r="E36" s="74"/>
      <c r="F36" s="74"/>
      <c r="G36" s="74"/>
      <c r="H36" s="74"/>
      <c r="I36" s="74"/>
      <c r="J36" s="74"/>
      <c r="K36" s="24"/>
      <c r="L36" s="24"/>
    </row>
    <row r="37" spans="1:14">
      <c r="A37" s="73" t="s">
        <v>16</v>
      </c>
      <c r="B37" s="73" t="s">
        <v>22</v>
      </c>
      <c r="C37" s="73" t="s">
        <v>53</v>
      </c>
      <c r="D37" s="73" t="s">
        <v>11</v>
      </c>
      <c r="E37" s="73" t="s">
        <v>21</v>
      </c>
      <c r="F37" s="73" t="s">
        <v>12</v>
      </c>
      <c r="G37" s="73" t="s">
        <v>96</v>
      </c>
      <c r="H37" s="73" t="s">
        <v>99</v>
      </c>
      <c r="I37" s="73" t="s">
        <v>14</v>
      </c>
      <c r="J37" s="73" t="s">
        <v>13</v>
      </c>
      <c r="K37" s="21"/>
      <c r="L37" s="22"/>
      <c r="N37" s="1"/>
    </row>
    <row r="38" spans="1:14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23"/>
      <c r="L38" s="22"/>
      <c r="N38" s="1"/>
    </row>
    <row r="39" spans="1:14" ht="101.25">
      <c r="A39" s="27" t="s">
        <v>45</v>
      </c>
      <c r="B39" s="54" t="s">
        <v>70</v>
      </c>
      <c r="C39" s="54" t="s">
        <v>185</v>
      </c>
      <c r="D39" s="53" t="s">
        <v>19</v>
      </c>
      <c r="E39" s="54" t="s">
        <v>71</v>
      </c>
      <c r="F39" s="54" t="s">
        <v>246</v>
      </c>
      <c r="G39" s="53" t="s">
        <v>139</v>
      </c>
      <c r="H39" s="54" t="s">
        <v>124</v>
      </c>
      <c r="I39" s="34">
        <v>80</v>
      </c>
      <c r="J39" s="53" t="s">
        <v>79</v>
      </c>
      <c r="K39" s="45"/>
      <c r="L39" s="22"/>
      <c r="M39" s="9"/>
      <c r="N39" s="1"/>
    </row>
    <row r="40" spans="1:14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N40" s="1"/>
    </row>
    <row r="41" spans="1:14" ht="12.75" customHeight="1">
      <c r="A41" s="79" t="s">
        <v>25</v>
      </c>
      <c r="B41" s="79"/>
      <c r="C41" s="79"/>
      <c r="D41" s="7"/>
      <c r="E41" s="7"/>
      <c r="F41" s="7"/>
      <c r="G41" s="7"/>
      <c r="H41" s="7"/>
      <c r="I41" s="7"/>
      <c r="J41" s="14"/>
      <c r="K41" s="7"/>
      <c r="L41" s="14"/>
      <c r="N41" s="1"/>
    </row>
    <row r="42" spans="1:14">
      <c r="N42" s="1"/>
    </row>
    <row r="43" spans="1:14">
      <c r="J43" s="14"/>
      <c r="N43" s="1"/>
    </row>
  </sheetData>
  <customSheetViews>
    <customSheetView guid="{98EA6DC0-3792-4CF7-AB6A-F664A719F81E}" showGridLines="0">
      <pane xSplit="2" ySplit="3" topLeftCell="C26" activePane="bottomRight" state="frozen"/>
      <selection pane="bottomRight" activeCell="F33" sqref="F33"/>
      <rowBreaks count="2" manualBreakCount="2">
        <brk id="14" max="10" man="1"/>
        <brk id="28" max="13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6" orientation="landscape" r:id="rId1"/>
    </customSheetView>
  </customSheetViews>
  <mergeCells count="62">
    <mergeCell ref="A1:J1"/>
    <mergeCell ref="A3:J3"/>
    <mergeCell ref="A5:J5"/>
    <mergeCell ref="A6:J6"/>
    <mergeCell ref="E11:E12"/>
    <mergeCell ref="F11:F12"/>
    <mergeCell ref="G11:G12"/>
    <mergeCell ref="H11:H12"/>
    <mergeCell ref="A10:J10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J13:J14"/>
    <mergeCell ref="A11:A12"/>
    <mergeCell ref="B11:B12"/>
    <mergeCell ref="C11:C12"/>
    <mergeCell ref="D11:D12"/>
    <mergeCell ref="I11:I12"/>
    <mergeCell ref="J11:J12"/>
    <mergeCell ref="A29:J29"/>
    <mergeCell ref="H18:H19"/>
    <mergeCell ref="I18:I19"/>
    <mergeCell ref="J18:J19"/>
    <mergeCell ref="A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I30:I31"/>
    <mergeCell ref="J30:J31"/>
    <mergeCell ref="A36:J36"/>
    <mergeCell ref="A30:A31"/>
    <mergeCell ref="B30:B31"/>
    <mergeCell ref="C30:C31"/>
    <mergeCell ref="D30:D31"/>
    <mergeCell ref="E30:E31"/>
    <mergeCell ref="F30:F31"/>
    <mergeCell ref="G30:G31"/>
    <mergeCell ref="H30:H31"/>
    <mergeCell ref="G37:G38"/>
    <mergeCell ref="H37:H38"/>
    <mergeCell ref="I37:I38"/>
    <mergeCell ref="J37:J38"/>
    <mergeCell ref="E37:E38"/>
    <mergeCell ref="F37:F38"/>
    <mergeCell ref="A41:C41"/>
    <mergeCell ref="A37:A38"/>
    <mergeCell ref="B37:B38"/>
    <mergeCell ref="C37:C38"/>
    <mergeCell ref="D37:D38"/>
  </mergeCells>
  <printOptions horizontalCentered="1"/>
  <pageMargins left="0.59055118110236227" right="0" top="0.59055118110236227" bottom="0.19685039370078741" header="0.31496062992125984" footer="0.19685039370078741"/>
  <pageSetup paperSize="9" scale="96" orientation="landscape" r:id="rId2"/>
  <rowBreaks count="2" manualBreakCount="2">
    <brk id="14" max="10" man="1"/>
    <brk id="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SheetLayoutView="120"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3.28515625" style="1" customWidth="1"/>
    <col min="13" max="13" width="13.140625" style="1" bestFit="1" customWidth="1"/>
    <col min="14" max="14" width="9.140625" style="11"/>
    <col min="15" max="16384" width="9.140625" style="1"/>
  </cols>
  <sheetData>
    <row r="1" spans="1:14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  <c r="L1" s="20"/>
    </row>
    <row r="2" spans="1:14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.75" customHeight="1">
      <c r="A3" s="71" t="s">
        <v>276</v>
      </c>
      <c r="B3" s="71"/>
      <c r="C3" s="71"/>
      <c r="D3" s="71"/>
      <c r="E3" s="71"/>
      <c r="F3" s="71"/>
      <c r="G3" s="71"/>
      <c r="H3" s="71"/>
      <c r="I3" s="71"/>
      <c r="J3" s="71"/>
      <c r="K3" s="19"/>
      <c r="L3" s="19"/>
    </row>
    <row r="4" spans="1:1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  <c r="L5" s="8"/>
    </row>
    <row r="6" spans="1:14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  <c r="L6" s="17"/>
    </row>
    <row r="7" spans="1:14" ht="21">
      <c r="A7" s="55" t="s">
        <v>16</v>
      </c>
      <c r="B7" s="55" t="s">
        <v>22</v>
      </c>
      <c r="C7" s="55" t="s">
        <v>53</v>
      </c>
      <c r="D7" s="55" t="s">
        <v>11</v>
      </c>
      <c r="E7" s="55" t="s">
        <v>21</v>
      </c>
      <c r="F7" s="55" t="s">
        <v>12</v>
      </c>
      <c r="G7" s="55" t="s">
        <v>96</v>
      </c>
      <c r="H7" s="55" t="s">
        <v>99</v>
      </c>
      <c r="I7" s="55" t="s">
        <v>14</v>
      </c>
      <c r="J7" s="55" t="s">
        <v>13</v>
      </c>
      <c r="K7" s="65"/>
      <c r="L7" s="17"/>
    </row>
    <row r="8" spans="1:14" ht="67.5">
      <c r="A8" s="53" t="s">
        <v>2</v>
      </c>
      <c r="B8" s="54" t="s">
        <v>132</v>
      </c>
      <c r="C8" s="54" t="s">
        <v>119</v>
      </c>
      <c r="D8" s="53" t="s">
        <v>54</v>
      </c>
      <c r="E8" s="54" t="s">
        <v>57</v>
      </c>
      <c r="F8" s="54" t="s">
        <v>231</v>
      </c>
      <c r="G8" s="53" t="s">
        <v>139</v>
      </c>
      <c r="H8" s="54" t="s">
        <v>123</v>
      </c>
      <c r="I8" s="53">
        <f>5*8*3</f>
        <v>120</v>
      </c>
      <c r="J8" s="53" t="s">
        <v>20</v>
      </c>
      <c r="N8" s="1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K10" s="21"/>
      <c r="L10" s="21"/>
      <c r="N10" s="12"/>
    </row>
    <row r="11" spans="1:14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K11" s="21"/>
      <c r="L11" s="21"/>
    </row>
    <row r="12" spans="1:14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3"/>
      <c r="L12" s="22"/>
    </row>
    <row r="13" spans="1:14" ht="136.5" customHeight="1">
      <c r="A13" s="27" t="s">
        <v>7</v>
      </c>
      <c r="B13" s="35" t="s">
        <v>171</v>
      </c>
      <c r="C13" s="35" t="s">
        <v>180</v>
      </c>
      <c r="D13" s="58" t="s">
        <v>19</v>
      </c>
      <c r="E13" s="35" t="s">
        <v>250</v>
      </c>
      <c r="F13" s="35" t="s">
        <v>251</v>
      </c>
      <c r="G13" s="53" t="s">
        <v>139</v>
      </c>
      <c r="H13" s="54" t="s">
        <v>123</v>
      </c>
      <c r="I13" s="53">
        <v>120</v>
      </c>
      <c r="J13" s="81" t="s">
        <v>141</v>
      </c>
      <c r="K13" s="5"/>
    </row>
    <row r="14" spans="1:14" ht="102" customHeight="1">
      <c r="A14" s="27" t="s">
        <v>8</v>
      </c>
      <c r="B14" s="54" t="s">
        <v>69</v>
      </c>
      <c r="C14" s="27"/>
      <c r="D14" s="53" t="s">
        <v>19</v>
      </c>
      <c r="E14" s="54" t="s">
        <v>210</v>
      </c>
      <c r="F14" s="54" t="s">
        <v>252</v>
      </c>
      <c r="G14" s="53" t="s">
        <v>139</v>
      </c>
      <c r="H14" s="54" t="s">
        <v>123</v>
      </c>
      <c r="I14" s="53">
        <v>120</v>
      </c>
      <c r="J14" s="82"/>
      <c r="N14" s="1"/>
    </row>
    <row r="15" spans="1:14">
      <c r="A15" s="2"/>
      <c r="B15" s="4"/>
      <c r="C15" s="4"/>
      <c r="D15" s="2"/>
      <c r="E15" s="4"/>
      <c r="F15" s="4"/>
      <c r="G15" s="4"/>
      <c r="H15" s="4"/>
      <c r="I15" s="4"/>
      <c r="J15" s="4"/>
      <c r="K15" s="4"/>
      <c r="L15" s="2"/>
    </row>
    <row r="16" spans="1:14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  <c r="K16" s="21"/>
      <c r="L16" s="21"/>
    </row>
    <row r="17" spans="1:14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N17" s="1"/>
    </row>
    <row r="18" spans="1:14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K18" s="24"/>
      <c r="L18" s="24"/>
    </row>
    <row r="19" spans="1:14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9"/>
    </row>
    <row r="20" spans="1:14" ht="205.5" customHeight="1">
      <c r="A20" s="27" t="s">
        <v>196</v>
      </c>
      <c r="B20" s="54" t="s">
        <v>208</v>
      </c>
      <c r="C20" s="54" t="s">
        <v>61</v>
      </c>
      <c r="D20" s="53" t="s">
        <v>120</v>
      </c>
      <c r="E20" s="54" t="s">
        <v>209</v>
      </c>
      <c r="F20" s="27" t="s">
        <v>34</v>
      </c>
      <c r="G20" s="53" t="s">
        <v>139</v>
      </c>
      <c r="H20" s="29" t="s">
        <v>124</v>
      </c>
      <c r="I20" s="53">
        <v>16</v>
      </c>
      <c r="J20" s="53" t="s">
        <v>126</v>
      </c>
      <c r="N20" s="1"/>
    </row>
    <row r="21" spans="1:14" ht="117.75" customHeight="1">
      <c r="A21" s="38" t="s">
        <v>197</v>
      </c>
      <c r="B21" s="54" t="s">
        <v>244</v>
      </c>
      <c r="C21" s="54" t="s">
        <v>62</v>
      </c>
      <c r="D21" s="53" t="s">
        <v>35</v>
      </c>
      <c r="E21" s="54" t="s">
        <v>270</v>
      </c>
      <c r="F21" s="54" t="s">
        <v>184</v>
      </c>
      <c r="G21" s="53" t="s">
        <v>139</v>
      </c>
      <c r="H21" s="29" t="s">
        <v>124</v>
      </c>
      <c r="I21" s="53">
        <v>16</v>
      </c>
      <c r="J21" s="53" t="s">
        <v>44</v>
      </c>
      <c r="N21" s="1"/>
    </row>
    <row r="22" spans="1:14">
      <c r="A22" s="32"/>
      <c r="B22" s="30"/>
      <c r="C22" s="30"/>
      <c r="D22" s="30"/>
      <c r="E22" s="30"/>
      <c r="F22" s="30"/>
      <c r="G22" s="33"/>
      <c r="H22" s="31"/>
      <c r="I22" s="2"/>
      <c r="J22" s="2"/>
      <c r="K22" s="4"/>
      <c r="L22" s="6"/>
    </row>
    <row r="23" spans="1:14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21"/>
      <c r="L23" s="21"/>
    </row>
    <row r="24" spans="1:14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  <c r="K24" s="21"/>
      <c r="L24" s="21"/>
    </row>
    <row r="25" spans="1:14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3"/>
      <c r="L25" s="23"/>
    </row>
    <row r="26" spans="1:14" ht="56.25">
      <c r="A26" s="53" t="s">
        <v>15</v>
      </c>
      <c r="B26" s="54" t="s">
        <v>52</v>
      </c>
      <c r="C26" s="54" t="s">
        <v>38</v>
      </c>
      <c r="D26" s="53" t="s">
        <v>120</v>
      </c>
      <c r="E26" s="54" t="s">
        <v>43</v>
      </c>
      <c r="F26" s="54" t="s">
        <v>148</v>
      </c>
      <c r="G26" s="53" t="s">
        <v>139</v>
      </c>
      <c r="H26" s="29" t="s">
        <v>191</v>
      </c>
      <c r="I26" s="53">
        <v>8</v>
      </c>
      <c r="J26" s="53" t="s">
        <v>64</v>
      </c>
      <c r="K26" s="22"/>
      <c r="L26" s="22"/>
    </row>
    <row r="27" spans="1:14" ht="56.25">
      <c r="A27" s="53" t="s">
        <v>18</v>
      </c>
      <c r="B27" s="54" t="s">
        <v>39</v>
      </c>
      <c r="C27" s="54" t="s">
        <v>40</v>
      </c>
      <c r="D27" s="53" t="s">
        <v>125</v>
      </c>
      <c r="E27" s="54" t="s">
        <v>41</v>
      </c>
      <c r="F27" s="54" t="s">
        <v>193</v>
      </c>
      <c r="G27" s="53" t="s">
        <v>139</v>
      </c>
      <c r="H27" s="29" t="s">
        <v>124</v>
      </c>
      <c r="I27" s="37">
        <v>16</v>
      </c>
      <c r="J27" s="53" t="s">
        <v>42</v>
      </c>
      <c r="L27" s="22"/>
    </row>
    <row r="28" spans="1:14">
      <c r="A28" s="2"/>
      <c r="B28" s="4"/>
      <c r="C28" s="4"/>
      <c r="D28" s="2"/>
      <c r="E28" s="4"/>
      <c r="F28" s="4"/>
      <c r="G28" s="4"/>
      <c r="H28" s="2"/>
      <c r="I28" s="2"/>
      <c r="J28" s="2"/>
      <c r="K28" s="2"/>
      <c r="L28" s="6"/>
    </row>
    <row r="29" spans="1:14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24"/>
      <c r="L29" s="24"/>
    </row>
    <row r="30" spans="1:14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  <c r="K30" s="24"/>
      <c r="L30" s="24"/>
    </row>
    <row r="31" spans="1:14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25"/>
      <c r="L31" s="25"/>
    </row>
    <row r="32" spans="1:14" ht="90">
      <c r="A32" s="27" t="s">
        <v>36</v>
      </c>
      <c r="B32" s="54" t="s">
        <v>46</v>
      </c>
      <c r="C32" s="54" t="s">
        <v>67</v>
      </c>
      <c r="D32" s="53" t="s">
        <v>125</v>
      </c>
      <c r="E32" s="54" t="s">
        <v>68</v>
      </c>
      <c r="F32" s="54" t="s">
        <v>234</v>
      </c>
      <c r="G32" s="53" t="s">
        <v>139</v>
      </c>
      <c r="H32" s="54" t="s">
        <v>124</v>
      </c>
      <c r="I32" s="34">
        <v>120</v>
      </c>
      <c r="J32" s="53" t="s">
        <v>127</v>
      </c>
      <c r="K32" s="22"/>
      <c r="L32" s="22"/>
    </row>
    <row r="33" spans="1:14" s="7" customFormat="1" ht="67.5">
      <c r="A33" s="27" t="s">
        <v>37</v>
      </c>
      <c r="B33" s="54" t="s">
        <v>48</v>
      </c>
      <c r="C33" s="54" t="s">
        <v>115</v>
      </c>
      <c r="D33" s="53" t="s">
        <v>120</v>
      </c>
      <c r="E33" s="54" t="s">
        <v>66</v>
      </c>
      <c r="F33" s="66" t="s">
        <v>286</v>
      </c>
      <c r="G33" s="53" t="s">
        <v>139</v>
      </c>
      <c r="H33" s="54" t="s">
        <v>124</v>
      </c>
      <c r="I33" s="53">
        <v>120</v>
      </c>
      <c r="J33" s="53" t="s">
        <v>142</v>
      </c>
      <c r="K33" s="22"/>
      <c r="L33" s="22"/>
      <c r="M33" s="1"/>
      <c r="N33" s="13"/>
    </row>
    <row r="34" spans="1:14" s="7" customFormat="1" ht="45">
      <c r="A34" s="27" t="s">
        <v>158</v>
      </c>
      <c r="B34" s="54" t="s">
        <v>49</v>
      </c>
      <c r="C34" s="54" t="s">
        <v>111</v>
      </c>
      <c r="D34" s="53" t="s">
        <v>28</v>
      </c>
      <c r="E34" s="54" t="s">
        <v>155</v>
      </c>
      <c r="F34" s="54" t="s">
        <v>254</v>
      </c>
      <c r="G34" s="53" t="s">
        <v>139</v>
      </c>
      <c r="H34" s="54" t="s">
        <v>124</v>
      </c>
      <c r="I34" s="53">
        <f>3*8*2</f>
        <v>48</v>
      </c>
      <c r="J34" s="53" t="s">
        <v>50</v>
      </c>
      <c r="K34" s="43"/>
      <c r="L34" s="22"/>
      <c r="N34" s="13"/>
    </row>
    <row r="36" spans="1:14" ht="12.75" customHeight="1">
      <c r="A36" s="74" t="s">
        <v>179</v>
      </c>
      <c r="B36" s="74"/>
      <c r="C36" s="74"/>
      <c r="D36" s="74"/>
      <c r="E36" s="74"/>
      <c r="F36" s="74"/>
      <c r="G36" s="74"/>
      <c r="H36" s="74"/>
      <c r="I36" s="74"/>
      <c r="J36" s="74"/>
      <c r="K36" s="24"/>
      <c r="L36" s="24"/>
    </row>
    <row r="37" spans="1:14">
      <c r="A37" s="73" t="s">
        <v>16</v>
      </c>
      <c r="B37" s="73" t="s">
        <v>22</v>
      </c>
      <c r="C37" s="73" t="s">
        <v>53</v>
      </c>
      <c r="D37" s="73" t="s">
        <v>11</v>
      </c>
      <c r="E37" s="73" t="s">
        <v>21</v>
      </c>
      <c r="F37" s="73" t="s">
        <v>12</v>
      </c>
      <c r="G37" s="73" t="s">
        <v>96</v>
      </c>
      <c r="H37" s="73" t="s">
        <v>99</v>
      </c>
      <c r="I37" s="73" t="s">
        <v>14</v>
      </c>
      <c r="J37" s="73" t="s">
        <v>13</v>
      </c>
      <c r="K37" s="21"/>
      <c r="L37" s="21"/>
      <c r="N37" s="1"/>
    </row>
    <row r="38" spans="1:14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23"/>
      <c r="L38" s="23"/>
      <c r="N38" s="1"/>
    </row>
    <row r="39" spans="1:14" ht="101.25">
      <c r="A39" s="27" t="s">
        <v>45</v>
      </c>
      <c r="B39" s="54" t="s">
        <v>70</v>
      </c>
      <c r="C39" s="54" t="s">
        <v>185</v>
      </c>
      <c r="D39" s="53" t="s">
        <v>19</v>
      </c>
      <c r="E39" s="54" t="s">
        <v>71</v>
      </c>
      <c r="F39" s="54" t="s">
        <v>246</v>
      </c>
      <c r="G39" s="53" t="s">
        <v>139</v>
      </c>
      <c r="H39" s="54" t="s">
        <v>124</v>
      </c>
      <c r="I39" s="34">
        <v>80</v>
      </c>
      <c r="J39" s="53" t="s">
        <v>79</v>
      </c>
      <c r="K39" s="45"/>
      <c r="L39" s="22"/>
      <c r="M39" s="9"/>
      <c r="N39" s="1"/>
    </row>
    <row r="40" spans="1:14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N40" s="1"/>
    </row>
    <row r="41" spans="1:14" ht="12.75" customHeight="1">
      <c r="A41" s="79" t="s">
        <v>25</v>
      </c>
      <c r="B41" s="79"/>
      <c r="C41" s="79"/>
      <c r="D41" s="7"/>
      <c r="E41" s="7"/>
      <c r="F41" s="7"/>
      <c r="G41" s="7"/>
      <c r="H41" s="7"/>
      <c r="I41" s="7"/>
      <c r="J41" s="14"/>
      <c r="K41" s="7"/>
      <c r="L41" s="7"/>
      <c r="N41" s="1"/>
    </row>
    <row r="42" spans="1:14">
      <c r="N42" s="1"/>
    </row>
    <row r="43" spans="1:14">
      <c r="J43" s="14"/>
      <c r="N43" s="1"/>
    </row>
  </sheetData>
  <customSheetViews>
    <customSheetView guid="{98EA6DC0-3792-4CF7-AB6A-F664A719F81E}" showGridLines="0">
      <pane xSplit="2" ySplit="3" topLeftCell="C11" activePane="bottomRight" state="frozen"/>
      <selection pane="bottomRight" activeCell="F33" sqref="F33"/>
      <rowBreaks count="2" manualBreakCount="2">
        <brk id="14" max="10" man="1"/>
        <brk id="28" max="13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6" orientation="landscape" r:id="rId1"/>
    </customSheetView>
  </customSheetViews>
  <mergeCells count="62">
    <mergeCell ref="A1:J1"/>
    <mergeCell ref="A3:J3"/>
    <mergeCell ref="A5:J5"/>
    <mergeCell ref="A6:J6"/>
    <mergeCell ref="E11:E12"/>
    <mergeCell ref="F11:F12"/>
    <mergeCell ref="G11:G12"/>
    <mergeCell ref="H11:H12"/>
    <mergeCell ref="A10:J10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J13:J14"/>
    <mergeCell ref="A11:A12"/>
    <mergeCell ref="B11:B12"/>
    <mergeCell ref="C11:C12"/>
    <mergeCell ref="D11:D12"/>
    <mergeCell ref="I11:I12"/>
    <mergeCell ref="J11:J12"/>
    <mergeCell ref="A29:J29"/>
    <mergeCell ref="H18:H19"/>
    <mergeCell ref="I18:I19"/>
    <mergeCell ref="J18:J19"/>
    <mergeCell ref="A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I30:I31"/>
    <mergeCell ref="J30:J31"/>
    <mergeCell ref="A36:J36"/>
    <mergeCell ref="A30:A31"/>
    <mergeCell ref="B30:B31"/>
    <mergeCell ref="C30:C31"/>
    <mergeCell ref="D30:D31"/>
    <mergeCell ref="E30:E31"/>
    <mergeCell ref="F30:F31"/>
    <mergeCell ref="G30:G31"/>
    <mergeCell ref="H30:H31"/>
    <mergeCell ref="G37:G38"/>
    <mergeCell ref="H37:H38"/>
    <mergeCell ref="I37:I38"/>
    <mergeCell ref="J37:J38"/>
    <mergeCell ref="E37:E38"/>
    <mergeCell ref="F37:F38"/>
    <mergeCell ref="A41:C41"/>
    <mergeCell ref="A37:A38"/>
    <mergeCell ref="B37:B38"/>
    <mergeCell ref="C37:C38"/>
    <mergeCell ref="D37:D38"/>
  </mergeCells>
  <printOptions horizontalCentered="1"/>
  <pageMargins left="0.59055118110236227" right="0" top="0.59055118110236227" bottom="0.19685039370078741" header="0.31496062992125984" footer="0.19685039370078741"/>
  <pageSetup paperSize="9" scale="96" orientation="landscape" r:id="rId2"/>
  <rowBreaks count="2" manualBreakCount="2">
    <brk id="14" max="10" man="1"/>
    <brk id="28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13.140625" style="1" bestFit="1" customWidth="1"/>
    <col min="13" max="13" width="9.140625" style="1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</row>
    <row r="2" spans="1:13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customHeight="1">
      <c r="A3" s="71" t="s">
        <v>277</v>
      </c>
      <c r="B3" s="71"/>
      <c r="C3" s="71"/>
      <c r="D3" s="71"/>
      <c r="E3" s="71"/>
      <c r="F3" s="71"/>
      <c r="G3" s="71"/>
      <c r="H3" s="71"/>
      <c r="I3" s="71"/>
      <c r="J3" s="71"/>
      <c r="K3" s="19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s="3" customFormat="1" ht="26.25" customHeight="1">
      <c r="A7" s="74" t="s">
        <v>236</v>
      </c>
      <c r="B7" s="74"/>
      <c r="C7" s="74"/>
      <c r="D7" s="74"/>
      <c r="E7" s="74"/>
      <c r="F7" s="74"/>
      <c r="G7" s="74"/>
      <c r="H7" s="74"/>
      <c r="I7" s="74"/>
      <c r="J7" s="74"/>
      <c r="K7" s="21"/>
      <c r="M7" s="12"/>
    </row>
    <row r="8" spans="1:13">
      <c r="A8" s="73" t="s">
        <v>16</v>
      </c>
      <c r="B8" s="73" t="s">
        <v>22</v>
      </c>
      <c r="C8" s="73" t="s">
        <v>53</v>
      </c>
      <c r="D8" s="73" t="s">
        <v>11</v>
      </c>
      <c r="E8" s="73" t="s">
        <v>21</v>
      </c>
      <c r="F8" s="73" t="s">
        <v>12</v>
      </c>
      <c r="G8" s="73" t="s">
        <v>96</v>
      </c>
      <c r="H8" s="73" t="s">
        <v>99</v>
      </c>
      <c r="I8" s="73" t="s">
        <v>14</v>
      </c>
      <c r="J8" s="73" t="s">
        <v>13</v>
      </c>
      <c r="K8" s="21"/>
    </row>
    <row r="9" spans="1:13">
      <c r="A9" s="73"/>
      <c r="B9" s="73"/>
      <c r="C9" s="73"/>
      <c r="D9" s="73"/>
      <c r="E9" s="73"/>
      <c r="F9" s="73"/>
      <c r="G9" s="73"/>
      <c r="H9" s="73"/>
      <c r="I9" s="73"/>
      <c r="J9" s="73"/>
      <c r="K9" s="23"/>
    </row>
    <row r="10" spans="1:13" ht="136.5" customHeight="1">
      <c r="A10" s="27" t="s">
        <v>2</v>
      </c>
      <c r="B10" s="35" t="s">
        <v>171</v>
      </c>
      <c r="C10" s="35" t="s">
        <v>180</v>
      </c>
      <c r="D10" s="58" t="s">
        <v>19</v>
      </c>
      <c r="E10" s="35" t="s">
        <v>250</v>
      </c>
      <c r="F10" s="35" t="s">
        <v>251</v>
      </c>
      <c r="G10" s="53" t="s">
        <v>136</v>
      </c>
      <c r="H10" s="54" t="s">
        <v>123</v>
      </c>
      <c r="I10" s="53">
        <v>80</v>
      </c>
      <c r="J10" s="81" t="s">
        <v>141</v>
      </c>
      <c r="K10" s="5"/>
    </row>
    <row r="11" spans="1:13" ht="102" customHeight="1">
      <c r="A11" s="27" t="s">
        <v>3</v>
      </c>
      <c r="B11" s="54" t="s">
        <v>69</v>
      </c>
      <c r="C11" s="27"/>
      <c r="D11" s="53" t="s">
        <v>19</v>
      </c>
      <c r="E11" s="54" t="s">
        <v>210</v>
      </c>
      <c r="F11" s="54" t="s">
        <v>252</v>
      </c>
      <c r="G11" s="53" t="s">
        <v>136</v>
      </c>
      <c r="H11" s="54" t="s">
        <v>123</v>
      </c>
      <c r="I11" s="53">
        <v>72</v>
      </c>
      <c r="J11" s="82"/>
      <c r="M11" s="1"/>
    </row>
    <row r="12" spans="1:13">
      <c r="A12" s="2"/>
      <c r="B12" s="4"/>
      <c r="C12" s="4"/>
      <c r="D12" s="2"/>
      <c r="E12" s="4"/>
      <c r="F12" s="4"/>
      <c r="G12" s="4"/>
      <c r="H12" s="4"/>
      <c r="I12" s="4"/>
      <c r="J12" s="4"/>
      <c r="K12" s="4"/>
    </row>
    <row r="13" spans="1:13" ht="12.75" customHeight="1">
      <c r="A13" s="74" t="s">
        <v>237</v>
      </c>
      <c r="B13" s="74"/>
      <c r="C13" s="74"/>
      <c r="D13" s="74"/>
      <c r="E13" s="74"/>
      <c r="F13" s="74"/>
      <c r="G13" s="74"/>
      <c r="H13" s="74"/>
      <c r="I13" s="74"/>
      <c r="J13" s="74"/>
      <c r="K13" s="21"/>
    </row>
    <row r="14" spans="1:13">
      <c r="A14" s="73" t="s">
        <v>16</v>
      </c>
      <c r="B14" s="73" t="s">
        <v>22</v>
      </c>
      <c r="C14" s="73" t="s">
        <v>53</v>
      </c>
      <c r="D14" s="73" t="s">
        <v>11</v>
      </c>
      <c r="E14" s="73" t="s">
        <v>21</v>
      </c>
      <c r="F14" s="73" t="s">
        <v>12</v>
      </c>
      <c r="G14" s="73" t="s">
        <v>96</v>
      </c>
      <c r="H14" s="73" t="s">
        <v>99</v>
      </c>
      <c r="I14" s="73" t="s">
        <v>14</v>
      </c>
      <c r="J14" s="73" t="s">
        <v>13</v>
      </c>
      <c r="K14" s="21"/>
    </row>
    <row r="15" spans="1:13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23"/>
    </row>
    <row r="16" spans="1:13" ht="56.25">
      <c r="A16" s="53" t="s">
        <v>7</v>
      </c>
      <c r="B16" s="54" t="s">
        <v>52</v>
      </c>
      <c r="C16" s="54" t="s">
        <v>38</v>
      </c>
      <c r="D16" s="53" t="s">
        <v>120</v>
      </c>
      <c r="E16" s="54" t="s">
        <v>43</v>
      </c>
      <c r="F16" s="54" t="s">
        <v>148</v>
      </c>
      <c r="G16" s="53" t="s">
        <v>136</v>
      </c>
      <c r="H16" s="29" t="s">
        <v>191</v>
      </c>
      <c r="I16" s="53">
        <v>8</v>
      </c>
      <c r="J16" s="53" t="s">
        <v>64</v>
      </c>
      <c r="K16" s="22"/>
    </row>
    <row r="17" spans="1:13" ht="56.25">
      <c r="A17" s="53" t="s">
        <v>8</v>
      </c>
      <c r="B17" s="54" t="s">
        <v>39</v>
      </c>
      <c r="C17" s="54" t="s">
        <v>40</v>
      </c>
      <c r="D17" s="53" t="s">
        <v>125</v>
      </c>
      <c r="E17" s="54" t="s">
        <v>41</v>
      </c>
      <c r="F17" s="54" t="s">
        <v>193</v>
      </c>
      <c r="G17" s="53" t="s">
        <v>136</v>
      </c>
      <c r="H17" s="29" t="s">
        <v>124</v>
      </c>
      <c r="I17" s="37">
        <v>16</v>
      </c>
      <c r="J17" s="53" t="s">
        <v>42</v>
      </c>
    </row>
    <row r="18" spans="1:13">
      <c r="A18" s="2"/>
      <c r="B18" s="4"/>
      <c r="C18" s="4"/>
      <c r="D18" s="2"/>
      <c r="E18" s="4"/>
      <c r="F18" s="4"/>
      <c r="G18" s="4"/>
      <c r="H18" s="2"/>
      <c r="I18" s="2"/>
      <c r="J18" s="2"/>
      <c r="K18" s="2"/>
    </row>
    <row r="19" spans="1:13" ht="12.75" customHeight="1">
      <c r="A19" s="74" t="s">
        <v>238</v>
      </c>
      <c r="B19" s="74"/>
      <c r="C19" s="74"/>
      <c r="D19" s="74"/>
      <c r="E19" s="74"/>
      <c r="F19" s="74"/>
      <c r="G19" s="74"/>
      <c r="H19" s="74"/>
      <c r="I19" s="74"/>
      <c r="J19" s="74"/>
      <c r="K19" s="24"/>
    </row>
    <row r="20" spans="1:13">
      <c r="A20" s="73" t="s">
        <v>16</v>
      </c>
      <c r="B20" s="73" t="s">
        <v>22</v>
      </c>
      <c r="C20" s="73" t="s">
        <v>53</v>
      </c>
      <c r="D20" s="73" t="s">
        <v>11</v>
      </c>
      <c r="E20" s="73" t="s">
        <v>21</v>
      </c>
      <c r="F20" s="73" t="s">
        <v>12</v>
      </c>
      <c r="G20" s="73" t="s">
        <v>96</v>
      </c>
      <c r="H20" s="73" t="s">
        <v>99</v>
      </c>
      <c r="I20" s="73" t="s">
        <v>14</v>
      </c>
      <c r="J20" s="73" t="s">
        <v>13</v>
      </c>
      <c r="K20" s="24"/>
    </row>
    <row r="21" spans="1:1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25"/>
    </row>
    <row r="22" spans="1:13" ht="90">
      <c r="A22" s="27" t="s">
        <v>1</v>
      </c>
      <c r="B22" s="54" t="s">
        <v>46</v>
      </c>
      <c r="C22" s="54" t="s">
        <v>67</v>
      </c>
      <c r="D22" s="53" t="s">
        <v>125</v>
      </c>
      <c r="E22" s="54" t="s">
        <v>68</v>
      </c>
      <c r="F22" s="54" t="s">
        <v>234</v>
      </c>
      <c r="G22" s="53" t="s">
        <v>136</v>
      </c>
      <c r="H22" s="54" t="s">
        <v>124</v>
      </c>
      <c r="I22" s="34">
        <f>3*8*2</f>
        <v>48</v>
      </c>
      <c r="J22" s="53" t="s">
        <v>127</v>
      </c>
      <c r="K22" s="22"/>
    </row>
    <row r="23" spans="1:13" s="7" customFormat="1" ht="67.5">
      <c r="A23" s="27" t="s">
        <v>51</v>
      </c>
      <c r="B23" s="54" t="s">
        <v>48</v>
      </c>
      <c r="C23" s="54" t="s">
        <v>115</v>
      </c>
      <c r="D23" s="53" t="s">
        <v>120</v>
      </c>
      <c r="E23" s="54" t="s">
        <v>66</v>
      </c>
      <c r="F23" s="66" t="s">
        <v>286</v>
      </c>
      <c r="G23" s="53" t="s">
        <v>136</v>
      </c>
      <c r="H23" s="54" t="s">
        <v>124</v>
      </c>
      <c r="I23" s="53">
        <v>48</v>
      </c>
      <c r="J23" s="53" t="s">
        <v>142</v>
      </c>
      <c r="K23" s="22"/>
      <c r="L23" s="1"/>
      <c r="M23" s="13"/>
    </row>
    <row r="24" spans="1:13" s="7" customFormat="1" ht="45">
      <c r="A24" s="27" t="s">
        <v>239</v>
      </c>
      <c r="B24" s="54" t="s">
        <v>49</v>
      </c>
      <c r="C24" s="54" t="s">
        <v>111</v>
      </c>
      <c r="D24" s="53" t="s">
        <v>28</v>
      </c>
      <c r="E24" s="54" t="s">
        <v>155</v>
      </c>
      <c r="F24" s="54" t="s">
        <v>254</v>
      </c>
      <c r="G24" s="53" t="s">
        <v>136</v>
      </c>
      <c r="H24" s="54" t="s">
        <v>124</v>
      </c>
      <c r="I24" s="53">
        <v>48</v>
      </c>
      <c r="J24" s="53" t="s">
        <v>50</v>
      </c>
      <c r="K24" s="43"/>
      <c r="M24" s="13"/>
    </row>
    <row r="25" spans="1:1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M25" s="1"/>
    </row>
    <row r="26" spans="1:13" ht="12.75" customHeight="1">
      <c r="A26" s="79" t="s">
        <v>25</v>
      </c>
      <c r="B26" s="79"/>
      <c r="C26" s="79"/>
      <c r="D26" s="7"/>
      <c r="E26" s="7"/>
      <c r="F26" s="7"/>
      <c r="G26" s="7"/>
      <c r="H26" s="7"/>
      <c r="I26" s="7"/>
      <c r="J26" s="14"/>
      <c r="K26" s="7"/>
      <c r="M26" s="1"/>
    </row>
    <row r="27" spans="1:13">
      <c r="M27" s="1"/>
    </row>
    <row r="28" spans="1:13">
      <c r="J28" s="14"/>
      <c r="M28" s="1"/>
    </row>
  </sheetData>
  <customSheetViews>
    <customSheetView guid="{98EA6DC0-3792-4CF7-AB6A-F664A719F81E}" showGridLines="0">
      <pane xSplit="2" ySplit="3" topLeftCell="C4" activePane="bottomRight" state="frozen"/>
      <selection pane="bottomRight" activeCell="C11" sqref="C11"/>
      <rowBreaks count="1" manualBreakCount="1">
        <brk id="18" max="13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38">
    <mergeCell ref="A1:J1"/>
    <mergeCell ref="A3:J3"/>
    <mergeCell ref="A5:J5"/>
    <mergeCell ref="E8:E9"/>
    <mergeCell ref="F8:F9"/>
    <mergeCell ref="G8:G9"/>
    <mergeCell ref="H8:H9"/>
    <mergeCell ref="A7:J7"/>
    <mergeCell ref="J10:J11"/>
    <mergeCell ref="A8:A9"/>
    <mergeCell ref="B8:B9"/>
    <mergeCell ref="C8:C9"/>
    <mergeCell ref="D8:D9"/>
    <mergeCell ref="I8:I9"/>
    <mergeCell ref="J8:J9"/>
    <mergeCell ref="A19:J19"/>
    <mergeCell ref="A13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26:C26"/>
    <mergeCell ref="I20:I21"/>
    <mergeCell ref="J20:J21"/>
    <mergeCell ref="A20:A21"/>
    <mergeCell ref="B20:B21"/>
    <mergeCell ref="C20:C21"/>
    <mergeCell ref="D20:D21"/>
    <mergeCell ref="E20:E21"/>
    <mergeCell ref="F20:F21"/>
    <mergeCell ref="G20:G21"/>
    <mergeCell ref="H20:H21"/>
  </mergeCells>
  <printOptions horizontalCentered="1"/>
  <pageMargins left="0.59055118110236227" right="0" top="0.59055118110236227" bottom="0.19685039370078741" header="0.31496062992125984" footer="0.19685039370078741"/>
  <pageSetup paperSize="9" scale="97" orientation="landscape" r:id="rId2"/>
  <rowBreaks count="1" manualBreakCount="1">
    <brk id="18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="120" zoomScaleNormal="120" workbookViewId="0">
      <selection activeCell="H8" sqref="H8:H9"/>
    </sheetView>
  </sheetViews>
  <sheetFormatPr defaultRowHeight="12.75"/>
  <cols>
    <col min="1" max="1" width="2.7109375" bestFit="1" customWidth="1"/>
    <col min="2" max="2" width="16.85546875" bestFit="1" customWidth="1"/>
    <col min="3" max="3" width="22.140625" customWidth="1"/>
    <col min="4" max="4" width="13" customWidth="1"/>
    <col min="5" max="5" width="18.85546875" customWidth="1"/>
    <col min="6" max="6" width="19.5703125" customWidth="1"/>
    <col min="7" max="7" width="12.7109375" customWidth="1"/>
    <col min="8" max="8" width="11.42578125" customWidth="1"/>
    <col min="10" max="10" width="5.5703125" customWidth="1"/>
  </cols>
  <sheetData>
    <row r="1" spans="1:15" s="1" customFormat="1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  <c r="L1" s="20"/>
      <c r="M1" s="20"/>
      <c r="O1" s="11"/>
    </row>
    <row r="2" spans="1:15" s="1" customFormat="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O2" s="11"/>
    </row>
    <row r="3" spans="1:15" s="1" customFormat="1" ht="15.75" customHeight="1">
      <c r="A3" s="71" t="s">
        <v>278</v>
      </c>
      <c r="B3" s="71"/>
      <c r="C3" s="71"/>
      <c r="D3" s="71"/>
      <c r="E3" s="71"/>
      <c r="F3" s="71"/>
      <c r="G3" s="71"/>
      <c r="H3" s="71"/>
      <c r="I3" s="71"/>
      <c r="J3" s="71"/>
      <c r="K3" s="19"/>
      <c r="L3" s="19"/>
      <c r="M3" s="19"/>
      <c r="O3" s="11"/>
    </row>
    <row r="4" spans="1:15" s="1" customForma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O4" s="11"/>
    </row>
    <row r="5" spans="1:15" ht="15.75">
      <c r="A5" s="70" t="s">
        <v>82</v>
      </c>
      <c r="B5" s="70"/>
      <c r="C5" s="70"/>
      <c r="D5" s="70"/>
      <c r="E5" s="70"/>
      <c r="F5" s="70"/>
      <c r="G5" s="70"/>
      <c r="H5" s="70"/>
      <c r="I5" s="70"/>
      <c r="J5" s="70"/>
    </row>
    <row r="6" spans="1:15" ht="21">
      <c r="A6" s="49" t="s">
        <v>84</v>
      </c>
      <c r="B6" s="49" t="s">
        <v>85</v>
      </c>
      <c r="C6" s="49" t="s">
        <v>90</v>
      </c>
      <c r="D6" s="49" t="s">
        <v>91</v>
      </c>
      <c r="E6" s="49" t="s">
        <v>93</v>
      </c>
      <c r="F6" s="49" t="s">
        <v>95</v>
      </c>
      <c r="G6" s="49" t="s">
        <v>96</v>
      </c>
      <c r="H6" s="49" t="s">
        <v>97</v>
      </c>
      <c r="I6" s="49" t="s">
        <v>99</v>
      </c>
      <c r="J6" s="49" t="s">
        <v>14</v>
      </c>
    </row>
    <row r="7" spans="1:15" ht="67.5">
      <c r="A7" s="47">
        <v>1</v>
      </c>
      <c r="B7" s="52" t="s">
        <v>83</v>
      </c>
      <c r="C7" s="52" t="s">
        <v>255</v>
      </c>
      <c r="D7" s="52" t="s">
        <v>92</v>
      </c>
      <c r="E7" s="52" t="s">
        <v>94</v>
      </c>
      <c r="F7" s="52" t="s">
        <v>243</v>
      </c>
      <c r="G7" s="47" t="s">
        <v>130</v>
      </c>
      <c r="H7" s="47" t="s">
        <v>98</v>
      </c>
      <c r="I7" s="29" t="s">
        <v>121</v>
      </c>
      <c r="J7" s="47">
        <v>480</v>
      </c>
    </row>
    <row r="8" spans="1:15" ht="22.5">
      <c r="A8" s="80">
        <v>2</v>
      </c>
      <c r="B8" s="83" t="s">
        <v>86</v>
      </c>
      <c r="C8" s="83" t="s">
        <v>88</v>
      </c>
      <c r="D8" s="83" t="s">
        <v>101</v>
      </c>
      <c r="E8" s="83" t="s">
        <v>129</v>
      </c>
      <c r="F8" s="83" t="s">
        <v>102</v>
      </c>
      <c r="G8" s="16" t="s">
        <v>161</v>
      </c>
      <c r="H8" s="80" t="s">
        <v>98</v>
      </c>
      <c r="I8" s="29" t="s">
        <v>121</v>
      </c>
      <c r="J8" s="47">
        <f>5*24</f>
        <v>120</v>
      </c>
    </row>
    <row r="9" spans="1:15" ht="22.5">
      <c r="A9" s="80"/>
      <c r="B9" s="83"/>
      <c r="C9" s="83"/>
      <c r="D9" s="83"/>
      <c r="E9" s="83"/>
      <c r="F9" s="83"/>
      <c r="G9" s="15" t="s">
        <v>160</v>
      </c>
      <c r="H9" s="80"/>
      <c r="I9" s="29" t="s">
        <v>121</v>
      </c>
      <c r="J9" s="47">
        <v>120</v>
      </c>
    </row>
    <row r="10" spans="1:15" ht="67.5">
      <c r="A10" s="47">
        <v>3</v>
      </c>
      <c r="B10" s="52" t="s">
        <v>87</v>
      </c>
      <c r="C10" s="52" t="s">
        <v>89</v>
      </c>
      <c r="D10" s="52" t="s">
        <v>100</v>
      </c>
      <c r="E10" s="52" t="s">
        <v>108</v>
      </c>
      <c r="F10" s="52" t="s">
        <v>103</v>
      </c>
      <c r="G10" s="47" t="s">
        <v>130</v>
      </c>
      <c r="H10" s="47" t="s">
        <v>98</v>
      </c>
      <c r="I10" s="29" t="s">
        <v>121</v>
      </c>
      <c r="J10" s="34">
        <v>240</v>
      </c>
    </row>
    <row r="11" spans="1:15" ht="45">
      <c r="A11" s="47">
        <v>4</v>
      </c>
      <c r="B11" s="52" t="s">
        <v>256</v>
      </c>
      <c r="C11" s="52" t="s">
        <v>104</v>
      </c>
      <c r="D11" s="52" t="s">
        <v>105</v>
      </c>
      <c r="E11" s="52" t="s">
        <v>106</v>
      </c>
      <c r="F11" s="52" t="s">
        <v>107</v>
      </c>
      <c r="G11" s="47" t="s">
        <v>130</v>
      </c>
      <c r="H11" s="47" t="s">
        <v>19</v>
      </c>
      <c r="I11" s="29" t="s">
        <v>121</v>
      </c>
      <c r="J11" s="47">
        <v>200</v>
      </c>
    </row>
    <row r="12" spans="1:1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5">
      <c r="A13" s="79" t="s">
        <v>25</v>
      </c>
      <c r="B13" s="79"/>
      <c r="C13" s="79"/>
      <c r="D13" s="7"/>
      <c r="E13" s="7"/>
      <c r="F13" s="7"/>
      <c r="G13" s="7"/>
      <c r="H13" s="7"/>
      <c r="I13" s="7"/>
      <c r="J13" s="7"/>
    </row>
  </sheetData>
  <customSheetViews>
    <customSheetView guid="{98EA6DC0-3792-4CF7-AB6A-F664A719F81E}" scale="120" showGridLines="0">
      <selection activeCell="H8" sqref="H8:H9"/>
      <pageMargins left="0.59055118110236227" right="0.51181102362204722" top="0.78740157480314965" bottom="0.78740157480314965" header="0.31496062992125984" footer="0.31496062992125984"/>
      <pageSetup paperSize="9" orientation="landscape" r:id="rId1"/>
    </customSheetView>
  </customSheetViews>
  <mergeCells count="11">
    <mergeCell ref="A1:J1"/>
    <mergeCell ref="A3:J3"/>
    <mergeCell ref="A13:C13"/>
    <mergeCell ref="A5:J5"/>
    <mergeCell ref="A8:A9"/>
    <mergeCell ref="B8:B9"/>
    <mergeCell ref="C8:C9"/>
    <mergeCell ref="D8:D9"/>
    <mergeCell ref="E8:E9"/>
    <mergeCell ref="F8:F9"/>
    <mergeCell ref="H8:H9"/>
  </mergeCells>
  <pageMargins left="0.59055118110236227" right="0.5118110236220472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SheetLayoutView="12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F34" sqref="F34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6.85546875" style="1" customWidth="1"/>
    <col min="12" max="12" width="13.140625" style="1" bestFit="1" customWidth="1"/>
    <col min="13" max="13" width="9.140625" style="1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</row>
    <row r="2" spans="1:13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15.75" customHeight="1">
      <c r="A3" s="71" t="s">
        <v>263</v>
      </c>
      <c r="B3" s="71"/>
      <c r="C3" s="71"/>
      <c r="D3" s="71"/>
      <c r="E3" s="71"/>
      <c r="F3" s="71"/>
      <c r="G3" s="71"/>
      <c r="H3" s="71"/>
      <c r="I3" s="71"/>
      <c r="J3" s="71"/>
      <c r="K3" s="19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</row>
    <row r="6" spans="1:13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</row>
    <row r="7" spans="1:13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  <c r="K7" s="57"/>
    </row>
    <row r="8" spans="1:13" ht="67.5">
      <c r="A8" s="47" t="s">
        <v>2</v>
      </c>
      <c r="B8" s="52" t="s">
        <v>257</v>
      </c>
      <c r="C8" s="52" t="s">
        <v>119</v>
      </c>
      <c r="D8" s="47" t="s">
        <v>213</v>
      </c>
      <c r="E8" s="52" t="s">
        <v>57</v>
      </c>
      <c r="F8" s="52" t="s">
        <v>258</v>
      </c>
      <c r="G8" s="47" t="s">
        <v>135</v>
      </c>
      <c r="H8" s="52" t="s">
        <v>124</v>
      </c>
      <c r="I8" s="47">
        <f>4*8*2</f>
        <v>64</v>
      </c>
      <c r="J8" s="47" t="s">
        <v>20</v>
      </c>
      <c r="M8" s="1"/>
    </row>
    <row r="9" spans="1:13" ht="56.25">
      <c r="A9" s="47" t="s">
        <v>3</v>
      </c>
      <c r="B9" s="52" t="s">
        <v>29</v>
      </c>
      <c r="C9" s="52" t="s">
        <v>78</v>
      </c>
      <c r="D9" s="47" t="s">
        <v>162</v>
      </c>
      <c r="E9" s="52" t="s">
        <v>30</v>
      </c>
      <c r="F9" s="52" t="s">
        <v>150</v>
      </c>
      <c r="G9" s="47" t="s">
        <v>130</v>
      </c>
      <c r="H9" s="47" t="s">
        <v>124</v>
      </c>
      <c r="I9" s="47">
        <v>360</v>
      </c>
      <c r="J9" s="47" t="s">
        <v>32</v>
      </c>
      <c r="K9" s="39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s="3" customFormat="1" ht="26.25" customHeight="1">
      <c r="A11" s="74" t="s">
        <v>151</v>
      </c>
      <c r="B11" s="74"/>
      <c r="C11" s="74"/>
      <c r="D11" s="74"/>
      <c r="E11" s="74"/>
      <c r="F11" s="74"/>
      <c r="G11" s="74"/>
      <c r="H11" s="74"/>
      <c r="I11" s="74"/>
      <c r="J11" s="74"/>
      <c r="K11" s="21"/>
      <c r="M11" s="12"/>
    </row>
    <row r="12" spans="1:13">
      <c r="A12" s="73" t="s">
        <v>16</v>
      </c>
      <c r="B12" s="73" t="s">
        <v>22</v>
      </c>
      <c r="C12" s="73" t="s">
        <v>53</v>
      </c>
      <c r="D12" s="73" t="s">
        <v>11</v>
      </c>
      <c r="E12" s="73" t="s">
        <v>21</v>
      </c>
      <c r="F12" s="73" t="s">
        <v>12</v>
      </c>
      <c r="G12" s="73" t="s">
        <v>96</v>
      </c>
      <c r="H12" s="73" t="s">
        <v>99</v>
      </c>
      <c r="I12" s="73" t="s">
        <v>14</v>
      </c>
      <c r="J12" s="73" t="s">
        <v>13</v>
      </c>
      <c r="K12" s="21"/>
    </row>
    <row r="13" spans="1:1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23"/>
    </row>
    <row r="14" spans="1:13" ht="136.5" customHeight="1">
      <c r="A14" s="27" t="s">
        <v>7</v>
      </c>
      <c r="B14" s="35" t="s">
        <v>171</v>
      </c>
      <c r="C14" s="35" t="s">
        <v>180</v>
      </c>
      <c r="D14" s="48" t="s">
        <v>19</v>
      </c>
      <c r="E14" s="35" t="s">
        <v>250</v>
      </c>
      <c r="F14" s="35" t="s">
        <v>251</v>
      </c>
      <c r="G14" s="47" t="s">
        <v>135</v>
      </c>
      <c r="H14" s="52" t="s">
        <v>124</v>
      </c>
      <c r="I14" s="47">
        <v>80</v>
      </c>
      <c r="J14" s="81" t="s">
        <v>141</v>
      </c>
      <c r="K14" s="5"/>
    </row>
    <row r="15" spans="1:13" ht="102" customHeight="1">
      <c r="A15" s="27" t="s">
        <v>8</v>
      </c>
      <c r="B15" s="52" t="s">
        <v>69</v>
      </c>
      <c r="C15" s="27"/>
      <c r="D15" s="47" t="s">
        <v>19</v>
      </c>
      <c r="E15" s="52" t="s">
        <v>210</v>
      </c>
      <c r="F15" s="52" t="s">
        <v>252</v>
      </c>
      <c r="G15" s="47" t="s">
        <v>135</v>
      </c>
      <c r="H15" s="52" t="s">
        <v>124</v>
      </c>
      <c r="I15" s="47">
        <f>5*6*2</f>
        <v>60</v>
      </c>
      <c r="J15" s="82"/>
      <c r="K15" s="41"/>
      <c r="M15" s="1"/>
    </row>
    <row r="16" spans="1:13">
      <c r="A16" s="2"/>
      <c r="B16" s="4"/>
      <c r="C16" s="4"/>
      <c r="D16" s="2"/>
      <c r="E16" s="4"/>
      <c r="F16" s="4"/>
      <c r="G16" s="4"/>
      <c r="H16" s="4"/>
      <c r="I16" s="4"/>
      <c r="J16" s="4"/>
      <c r="K16" s="4"/>
    </row>
    <row r="17" spans="1:13" ht="12.75" customHeight="1">
      <c r="A17" s="74" t="s">
        <v>232</v>
      </c>
      <c r="B17" s="74"/>
      <c r="C17" s="74"/>
      <c r="D17" s="74"/>
      <c r="E17" s="74"/>
      <c r="F17" s="74"/>
      <c r="G17" s="74"/>
      <c r="H17" s="74"/>
      <c r="I17" s="74"/>
      <c r="J17" s="74"/>
      <c r="K17" s="21"/>
    </row>
    <row r="18" spans="1:13">
      <c r="A18" s="76" t="s">
        <v>195</v>
      </c>
      <c r="B18" s="77"/>
      <c r="C18" s="77"/>
      <c r="D18" s="77"/>
      <c r="E18" s="77"/>
      <c r="F18" s="77"/>
      <c r="G18" s="77"/>
      <c r="H18" s="77"/>
      <c r="I18" s="77"/>
      <c r="J18" s="78"/>
      <c r="M18" s="1"/>
    </row>
    <row r="19" spans="1:13">
      <c r="A19" s="73" t="s">
        <v>16</v>
      </c>
      <c r="B19" s="73" t="s">
        <v>22</v>
      </c>
      <c r="C19" s="73" t="s">
        <v>53</v>
      </c>
      <c r="D19" s="73" t="s">
        <v>11</v>
      </c>
      <c r="E19" s="73" t="s">
        <v>21</v>
      </c>
      <c r="F19" s="73" t="s">
        <v>12</v>
      </c>
      <c r="G19" s="73" t="s">
        <v>96</v>
      </c>
      <c r="H19" s="73" t="s">
        <v>99</v>
      </c>
      <c r="I19" s="73" t="s">
        <v>14</v>
      </c>
      <c r="J19" s="73" t="s">
        <v>13</v>
      </c>
      <c r="K19" s="24"/>
    </row>
    <row r="20" spans="1:1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25"/>
      <c r="L20" s="9"/>
    </row>
    <row r="21" spans="1:13" ht="205.5" customHeight="1">
      <c r="A21" s="27" t="s">
        <v>196</v>
      </c>
      <c r="B21" s="52" t="s">
        <v>208</v>
      </c>
      <c r="C21" s="52" t="s">
        <v>61</v>
      </c>
      <c r="D21" s="47" t="s">
        <v>120</v>
      </c>
      <c r="E21" s="52" t="s">
        <v>209</v>
      </c>
      <c r="F21" s="27" t="s">
        <v>214</v>
      </c>
      <c r="G21" s="47" t="s">
        <v>135</v>
      </c>
      <c r="H21" s="29" t="s">
        <v>124</v>
      </c>
      <c r="I21" s="47">
        <v>8</v>
      </c>
      <c r="J21" s="47" t="s">
        <v>126</v>
      </c>
      <c r="M21" s="1"/>
    </row>
    <row r="22" spans="1:13" ht="117.75" customHeight="1">
      <c r="A22" s="38" t="s">
        <v>197</v>
      </c>
      <c r="B22" s="52" t="s">
        <v>244</v>
      </c>
      <c r="C22" s="52" t="s">
        <v>62</v>
      </c>
      <c r="D22" s="47" t="s">
        <v>35</v>
      </c>
      <c r="E22" s="52" t="s">
        <v>253</v>
      </c>
      <c r="F22" s="52" t="s">
        <v>184</v>
      </c>
      <c r="G22" s="47" t="s">
        <v>135</v>
      </c>
      <c r="H22" s="29" t="s">
        <v>124</v>
      </c>
      <c r="I22" s="47">
        <v>8</v>
      </c>
      <c r="J22" s="47" t="s">
        <v>44</v>
      </c>
      <c r="K22" s="41">
        <f>SUM(I21:I22)</f>
        <v>16</v>
      </c>
      <c r="M22" s="1"/>
    </row>
    <row r="23" spans="1:13">
      <c r="A23" s="32"/>
      <c r="B23" s="30"/>
      <c r="C23" s="30"/>
      <c r="D23" s="30"/>
      <c r="E23" s="30"/>
      <c r="F23" s="30"/>
      <c r="G23" s="33"/>
      <c r="H23" s="31"/>
      <c r="I23" s="2"/>
      <c r="J23" s="2"/>
      <c r="K23" s="4"/>
    </row>
    <row r="24" spans="1:13" ht="12.75" customHeight="1">
      <c r="A24" s="74" t="s">
        <v>156</v>
      </c>
      <c r="B24" s="74"/>
      <c r="C24" s="74"/>
      <c r="D24" s="74"/>
      <c r="E24" s="74"/>
      <c r="F24" s="74"/>
      <c r="G24" s="74"/>
      <c r="H24" s="74"/>
      <c r="I24" s="74"/>
      <c r="J24" s="74"/>
      <c r="K24" s="21"/>
    </row>
    <row r="25" spans="1:13">
      <c r="A25" s="73" t="s">
        <v>16</v>
      </c>
      <c r="B25" s="73" t="s">
        <v>22</v>
      </c>
      <c r="C25" s="73" t="s">
        <v>53</v>
      </c>
      <c r="D25" s="73" t="s">
        <v>11</v>
      </c>
      <c r="E25" s="73" t="s">
        <v>21</v>
      </c>
      <c r="F25" s="73" t="s">
        <v>12</v>
      </c>
      <c r="G25" s="73" t="s">
        <v>96</v>
      </c>
      <c r="H25" s="73" t="s">
        <v>99</v>
      </c>
      <c r="I25" s="73" t="s">
        <v>14</v>
      </c>
      <c r="J25" s="73" t="s">
        <v>13</v>
      </c>
      <c r="K25" s="21"/>
    </row>
    <row r="26" spans="1:13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23"/>
    </row>
    <row r="27" spans="1:13" ht="56.25">
      <c r="A27" s="47" t="s">
        <v>15</v>
      </c>
      <c r="B27" s="52" t="s">
        <v>52</v>
      </c>
      <c r="C27" s="52" t="s">
        <v>38</v>
      </c>
      <c r="D27" s="47" t="s">
        <v>120</v>
      </c>
      <c r="E27" s="52" t="s">
        <v>43</v>
      </c>
      <c r="F27" s="52" t="s">
        <v>148</v>
      </c>
      <c r="G27" s="47" t="s">
        <v>135</v>
      </c>
      <c r="H27" s="29" t="s">
        <v>191</v>
      </c>
      <c r="I27" s="47">
        <v>8</v>
      </c>
      <c r="J27" s="47" t="s">
        <v>64</v>
      </c>
      <c r="K27" s="22"/>
    </row>
    <row r="28" spans="1:13" ht="56.25">
      <c r="A28" s="47" t="s">
        <v>18</v>
      </c>
      <c r="B28" s="52" t="s">
        <v>39</v>
      </c>
      <c r="C28" s="52" t="s">
        <v>40</v>
      </c>
      <c r="D28" s="47" t="s">
        <v>125</v>
      </c>
      <c r="E28" s="52" t="s">
        <v>41</v>
      </c>
      <c r="F28" s="52" t="s">
        <v>193</v>
      </c>
      <c r="G28" s="47" t="s">
        <v>135</v>
      </c>
      <c r="H28" s="29" t="s">
        <v>124</v>
      </c>
      <c r="I28" s="37">
        <v>16</v>
      </c>
      <c r="J28" s="47" t="s">
        <v>42</v>
      </c>
      <c r="K28" s="41"/>
    </row>
    <row r="29" spans="1:13">
      <c r="A29" s="2"/>
      <c r="B29" s="4"/>
      <c r="C29" s="4"/>
      <c r="D29" s="2"/>
      <c r="E29" s="4"/>
      <c r="F29" s="4"/>
      <c r="G29" s="4"/>
      <c r="H29" s="2"/>
      <c r="I29" s="2"/>
      <c r="J29" s="2"/>
      <c r="K29" s="2"/>
    </row>
    <row r="30" spans="1:13" ht="12.75" customHeight="1">
      <c r="A30" s="74" t="s">
        <v>157</v>
      </c>
      <c r="B30" s="74"/>
      <c r="C30" s="74"/>
      <c r="D30" s="74"/>
      <c r="E30" s="74"/>
      <c r="F30" s="74"/>
      <c r="G30" s="74"/>
      <c r="H30" s="74"/>
      <c r="I30" s="74"/>
      <c r="J30" s="74"/>
      <c r="K30" s="24"/>
    </row>
    <row r="31" spans="1:13">
      <c r="A31" s="73" t="s">
        <v>16</v>
      </c>
      <c r="B31" s="73" t="s">
        <v>22</v>
      </c>
      <c r="C31" s="73" t="s">
        <v>53</v>
      </c>
      <c r="D31" s="73" t="s">
        <v>11</v>
      </c>
      <c r="E31" s="73" t="s">
        <v>21</v>
      </c>
      <c r="F31" s="73" t="s">
        <v>12</v>
      </c>
      <c r="G31" s="73" t="s">
        <v>96</v>
      </c>
      <c r="H31" s="73" t="s">
        <v>99</v>
      </c>
      <c r="I31" s="73" t="s">
        <v>14</v>
      </c>
      <c r="J31" s="73" t="s">
        <v>13</v>
      </c>
      <c r="K31" s="24"/>
    </row>
    <row r="32" spans="1:1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25"/>
    </row>
    <row r="33" spans="1:13" ht="56.25" customHeight="1">
      <c r="A33" s="27" t="s">
        <v>36</v>
      </c>
      <c r="B33" s="52" t="s">
        <v>46</v>
      </c>
      <c r="C33" s="52" t="s">
        <v>67</v>
      </c>
      <c r="D33" s="47" t="s">
        <v>125</v>
      </c>
      <c r="E33" s="52" t="s">
        <v>68</v>
      </c>
      <c r="F33" s="52" t="s">
        <v>234</v>
      </c>
      <c r="G33" s="47" t="s">
        <v>135</v>
      </c>
      <c r="H33" s="52" t="s">
        <v>124</v>
      </c>
      <c r="I33" s="34">
        <f>5*4*2</f>
        <v>40</v>
      </c>
      <c r="J33" s="47" t="s">
        <v>127</v>
      </c>
      <c r="K33" s="22"/>
    </row>
    <row r="34" spans="1:13" s="7" customFormat="1" ht="67.5">
      <c r="A34" s="27" t="s">
        <v>37</v>
      </c>
      <c r="B34" s="52" t="s">
        <v>48</v>
      </c>
      <c r="C34" s="52" t="s">
        <v>115</v>
      </c>
      <c r="D34" s="47" t="s">
        <v>120</v>
      </c>
      <c r="E34" s="52" t="s">
        <v>66</v>
      </c>
      <c r="F34" s="66" t="s">
        <v>286</v>
      </c>
      <c r="G34" s="47" t="s">
        <v>135</v>
      </c>
      <c r="H34" s="52" t="s">
        <v>124</v>
      </c>
      <c r="I34" s="47">
        <v>40</v>
      </c>
      <c r="J34" s="47" t="s">
        <v>142</v>
      </c>
      <c r="K34" s="22"/>
      <c r="L34" s="1"/>
      <c r="M34" s="13"/>
    </row>
    <row r="35" spans="1:13" s="7" customFormat="1" ht="45">
      <c r="A35" s="27" t="s">
        <v>158</v>
      </c>
      <c r="B35" s="52" t="s">
        <v>49</v>
      </c>
      <c r="C35" s="52" t="s">
        <v>111</v>
      </c>
      <c r="D35" s="47" t="s">
        <v>28</v>
      </c>
      <c r="E35" s="52" t="s">
        <v>155</v>
      </c>
      <c r="F35" s="52" t="s">
        <v>254</v>
      </c>
      <c r="G35" s="47" t="s">
        <v>135</v>
      </c>
      <c r="H35" s="52" t="s">
        <v>124</v>
      </c>
      <c r="I35" s="47">
        <v>40</v>
      </c>
      <c r="J35" s="47" t="s">
        <v>50</v>
      </c>
      <c r="K35" s="44"/>
      <c r="M35" s="13"/>
    </row>
    <row r="37" spans="1:13" ht="12.75" customHeight="1">
      <c r="A37" s="74" t="s">
        <v>179</v>
      </c>
      <c r="B37" s="74"/>
      <c r="C37" s="74"/>
      <c r="D37" s="74"/>
      <c r="E37" s="74"/>
      <c r="F37" s="74"/>
      <c r="G37" s="74"/>
      <c r="H37" s="74"/>
      <c r="I37" s="74"/>
      <c r="J37" s="74"/>
      <c r="K37" s="24"/>
    </row>
    <row r="38" spans="1:13">
      <c r="A38" s="73" t="s">
        <v>16</v>
      </c>
      <c r="B38" s="73" t="s">
        <v>22</v>
      </c>
      <c r="C38" s="73" t="s">
        <v>53</v>
      </c>
      <c r="D38" s="73" t="s">
        <v>11</v>
      </c>
      <c r="E38" s="73" t="s">
        <v>21</v>
      </c>
      <c r="F38" s="73" t="s">
        <v>12</v>
      </c>
      <c r="G38" s="73" t="s">
        <v>96</v>
      </c>
      <c r="H38" s="73" t="s">
        <v>99</v>
      </c>
      <c r="I38" s="73" t="s">
        <v>14</v>
      </c>
      <c r="J38" s="73" t="s">
        <v>13</v>
      </c>
      <c r="K38" s="21"/>
      <c r="M38" s="1"/>
    </row>
    <row r="39" spans="1:1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23"/>
      <c r="M39" s="1"/>
    </row>
    <row r="40" spans="1:13" ht="101.25">
      <c r="A40" s="27" t="s">
        <v>45</v>
      </c>
      <c r="B40" s="52" t="s">
        <v>70</v>
      </c>
      <c r="C40" s="52" t="s">
        <v>215</v>
      </c>
      <c r="D40" s="47" t="s">
        <v>19</v>
      </c>
      <c r="E40" s="52" t="s">
        <v>71</v>
      </c>
      <c r="F40" s="52" t="s">
        <v>217</v>
      </c>
      <c r="G40" s="47" t="s">
        <v>135</v>
      </c>
      <c r="H40" s="52" t="s">
        <v>124</v>
      </c>
      <c r="I40" s="34">
        <f>10*6*2</f>
        <v>120</v>
      </c>
      <c r="J40" s="47" t="s">
        <v>79</v>
      </c>
      <c r="K40" s="46"/>
      <c r="L40" s="9"/>
      <c r="M40" s="1"/>
    </row>
    <row r="41" spans="1:1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1"/>
    </row>
    <row r="42" spans="1:13" ht="12.75" customHeight="1">
      <c r="A42" s="79" t="s">
        <v>25</v>
      </c>
      <c r="B42" s="79"/>
      <c r="C42" s="79"/>
      <c r="D42" s="7"/>
      <c r="E42" s="7"/>
      <c r="F42" s="7"/>
      <c r="G42" s="7"/>
      <c r="H42" s="7"/>
      <c r="I42" s="7"/>
      <c r="J42" s="14"/>
      <c r="K42" s="7"/>
      <c r="M42" s="1"/>
    </row>
    <row r="43" spans="1:13">
      <c r="M43" s="1"/>
    </row>
    <row r="44" spans="1:13">
      <c r="J44" s="14"/>
      <c r="M44" s="1"/>
    </row>
  </sheetData>
  <customSheetViews>
    <customSheetView guid="{98EA6DC0-3792-4CF7-AB6A-F664A719F81E}" showGridLines="0">
      <pane xSplit="2" ySplit="3" topLeftCell="C31" activePane="bottomRight" state="frozen"/>
      <selection pane="bottomRight" activeCell="F34" sqref="F34"/>
      <rowBreaks count="2" manualBreakCount="2">
        <brk id="15" max="10" man="1"/>
        <brk id="28" max="13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2">
    <mergeCell ref="A42:C42"/>
    <mergeCell ref="J14:J15"/>
    <mergeCell ref="H38:H39"/>
    <mergeCell ref="I38:I39"/>
    <mergeCell ref="J38:J39"/>
    <mergeCell ref="A37:J37"/>
    <mergeCell ref="A38:A39"/>
    <mergeCell ref="B38:B39"/>
    <mergeCell ref="C38:C39"/>
    <mergeCell ref="D38:D39"/>
    <mergeCell ref="E38:E39"/>
    <mergeCell ref="F38:F39"/>
    <mergeCell ref="G38:G39"/>
    <mergeCell ref="H31:H32"/>
    <mergeCell ref="I31:I32"/>
    <mergeCell ref="J31:J32"/>
    <mergeCell ref="A30:J30"/>
    <mergeCell ref="A31:A32"/>
    <mergeCell ref="B31:B32"/>
    <mergeCell ref="C31:C32"/>
    <mergeCell ref="D31:D32"/>
    <mergeCell ref="E31:E32"/>
    <mergeCell ref="F31:F32"/>
    <mergeCell ref="G31:G32"/>
    <mergeCell ref="I25:I26"/>
    <mergeCell ref="J25:J26"/>
    <mergeCell ref="A24:J24"/>
    <mergeCell ref="A25:A26"/>
    <mergeCell ref="B25:B26"/>
    <mergeCell ref="C25:C26"/>
    <mergeCell ref="D25:D26"/>
    <mergeCell ref="E25:E26"/>
    <mergeCell ref="F25:F26"/>
    <mergeCell ref="G25:G26"/>
    <mergeCell ref="H25:H26"/>
    <mergeCell ref="A17:J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8:J18"/>
    <mergeCell ref="F12:F13"/>
    <mergeCell ref="A11:J11"/>
    <mergeCell ref="A1:J1"/>
    <mergeCell ref="A3:J3"/>
    <mergeCell ref="A5:J5"/>
    <mergeCell ref="A6:J6"/>
    <mergeCell ref="A12:A13"/>
    <mergeCell ref="B12:B13"/>
    <mergeCell ref="C12:C13"/>
    <mergeCell ref="D12:D13"/>
    <mergeCell ref="E12:E13"/>
    <mergeCell ref="G12:G13"/>
    <mergeCell ref="H12:H13"/>
    <mergeCell ref="I12:I13"/>
    <mergeCell ref="J12:J13"/>
  </mergeCells>
  <printOptions horizontalCentered="1"/>
  <pageMargins left="0.59055118110236227" right="0" top="0.59055118110236227" bottom="0.19685039370078741" header="0.31496062992125984" footer="0.19685039370078741"/>
  <pageSetup paperSize="9" scale="97" orientation="landscape" r:id="rId2"/>
  <rowBreaks count="2" manualBreakCount="2">
    <brk id="15" max="10" man="1"/>
    <brk id="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="120" zoomScaleNormal="12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7109375" style="1" bestFit="1" customWidth="1"/>
    <col min="12" max="12" width="10" style="11" bestFit="1" customWidth="1"/>
    <col min="13" max="13" width="3.7109375" style="1" bestFit="1" customWidth="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3" ht="15.75" customHeight="1">
      <c r="A3" s="71" t="s">
        <v>264</v>
      </c>
      <c r="B3" s="71"/>
      <c r="C3" s="71"/>
      <c r="D3" s="71"/>
      <c r="E3" s="71"/>
      <c r="F3" s="71"/>
      <c r="G3" s="71"/>
      <c r="H3" s="71"/>
      <c r="I3" s="71"/>
      <c r="J3" s="71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</row>
    <row r="6" spans="1:13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</row>
    <row r="7" spans="1:13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</row>
    <row r="8" spans="1:13" ht="56.25">
      <c r="A8" s="47" t="s">
        <v>2</v>
      </c>
      <c r="B8" s="52" t="s">
        <v>259</v>
      </c>
      <c r="C8" s="52" t="s">
        <v>182</v>
      </c>
      <c r="D8" s="47" t="s">
        <v>19</v>
      </c>
      <c r="E8" s="52" t="s">
        <v>260</v>
      </c>
      <c r="F8" s="52" t="s">
        <v>261</v>
      </c>
      <c r="G8" s="47" t="s">
        <v>181</v>
      </c>
      <c r="H8" s="52" t="s">
        <v>124</v>
      </c>
      <c r="I8" s="47">
        <f>3*2*2</f>
        <v>12</v>
      </c>
      <c r="J8" s="47" t="s">
        <v>20</v>
      </c>
      <c r="L8" s="1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ht="12.75" customHeight="1">
      <c r="A10" s="74" t="s">
        <v>183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3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L11" s="1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  <c r="J12" s="73"/>
      <c r="L12" s="1"/>
    </row>
    <row r="13" spans="1:13" ht="101.25">
      <c r="A13" s="27" t="s">
        <v>7</v>
      </c>
      <c r="B13" s="52" t="s">
        <v>216</v>
      </c>
      <c r="C13" s="52" t="s">
        <v>185</v>
      </c>
      <c r="D13" s="47" t="s">
        <v>19</v>
      </c>
      <c r="E13" s="52" t="s">
        <v>71</v>
      </c>
      <c r="F13" s="52" t="s">
        <v>217</v>
      </c>
      <c r="G13" s="47" t="s">
        <v>181</v>
      </c>
      <c r="H13" s="52" t="s">
        <v>124</v>
      </c>
      <c r="I13" s="34">
        <f>8*6*2</f>
        <v>96</v>
      </c>
      <c r="J13" s="47" t="s">
        <v>79</v>
      </c>
      <c r="K13" s="9"/>
      <c r="L13" s="1"/>
    </row>
    <row r="14" spans="1:13" ht="157.5">
      <c r="A14" s="27" t="s">
        <v>8</v>
      </c>
      <c r="B14" s="52" t="s">
        <v>186</v>
      </c>
      <c r="C14" s="52" t="s">
        <v>187</v>
      </c>
      <c r="D14" s="47" t="s">
        <v>19</v>
      </c>
      <c r="E14" s="52" t="s">
        <v>220</v>
      </c>
      <c r="F14" s="52" t="s">
        <v>230</v>
      </c>
      <c r="G14" s="47" t="s">
        <v>181</v>
      </c>
      <c r="H14" s="52" t="s">
        <v>124</v>
      </c>
      <c r="I14" s="34">
        <f>8*6*2</f>
        <v>96</v>
      </c>
      <c r="J14" s="47" t="s">
        <v>188</v>
      </c>
      <c r="K14" s="14"/>
      <c r="L14" s="1"/>
    </row>
    <row r="15" spans="1:13">
      <c r="A15" s="60"/>
      <c r="B15" s="60"/>
      <c r="C15" s="60"/>
      <c r="D15" s="60"/>
      <c r="E15" s="60"/>
      <c r="F15" s="60"/>
      <c r="G15" s="60"/>
      <c r="H15" s="60"/>
      <c r="I15" s="60"/>
      <c r="J15" s="60"/>
      <c r="L15" s="1"/>
    </row>
    <row r="16" spans="1:13" ht="12.75" customHeight="1">
      <c r="A16" s="79" t="s">
        <v>25</v>
      </c>
      <c r="B16" s="79"/>
      <c r="C16" s="79"/>
      <c r="D16" s="7"/>
      <c r="E16" s="7"/>
      <c r="F16" s="7"/>
      <c r="G16" s="7"/>
      <c r="H16" s="7"/>
      <c r="I16" s="7"/>
      <c r="J16" s="14"/>
      <c r="L16" s="1"/>
      <c r="M16" s="14"/>
    </row>
    <row r="17" spans="10:12">
      <c r="L17" s="1"/>
    </row>
    <row r="18" spans="10:12">
      <c r="J18" s="14"/>
      <c r="L18" s="1"/>
    </row>
  </sheetData>
  <customSheetViews>
    <customSheetView guid="{98EA6DC0-3792-4CF7-AB6A-F664A719F81E}" scale="120" showGridLines="0">
      <pane xSplit="2" ySplit="3" topLeftCell="C4" activePane="bottomRight" state="frozen"/>
      <selection pane="bottomRight" activeCell="A4" sqref="A4"/>
      <pageMargins left="0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16">
    <mergeCell ref="A16:C16"/>
    <mergeCell ref="A10:J10"/>
    <mergeCell ref="A11:A12"/>
    <mergeCell ref="B11:B12"/>
    <mergeCell ref="C11:C12"/>
    <mergeCell ref="D11:D12"/>
    <mergeCell ref="E11:E12"/>
    <mergeCell ref="F11:F12"/>
    <mergeCell ref="G11:G12"/>
    <mergeCell ref="H11:H12"/>
    <mergeCell ref="A1:J1"/>
    <mergeCell ref="A3:J3"/>
    <mergeCell ref="A5:J5"/>
    <mergeCell ref="A6:J6"/>
    <mergeCell ref="I11:I12"/>
    <mergeCell ref="J11:J12"/>
  </mergeCells>
  <printOptions horizontalCentered="1"/>
  <pageMargins left="0" right="0" top="0.59055118110236227" bottom="0.19685039370078741" header="0.31496062992125984" footer="0.19685039370078741"/>
  <pageSetup paperSize="9" scale="9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20" zoomScaleNormal="120" zoomScaleSheetLayoutView="11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F16" sqref="F16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2.42578125" style="11" customWidth="1"/>
    <col min="13" max="13" width="3.5703125" style="1" bestFit="1" customWidth="1"/>
    <col min="14" max="16384" width="9.140625" style="1"/>
  </cols>
  <sheetData>
    <row r="1" spans="1:12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15.75" customHeight="1">
      <c r="A3" s="71" t="s">
        <v>265</v>
      </c>
      <c r="B3" s="71"/>
      <c r="C3" s="71"/>
      <c r="D3" s="71"/>
      <c r="E3" s="71"/>
      <c r="F3" s="71"/>
      <c r="G3" s="71"/>
      <c r="H3" s="71"/>
      <c r="I3" s="71"/>
      <c r="J3" s="71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ht="12.75" customHeight="1">
      <c r="A5" s="74" t="s">
        <v>189</v>
      </c>
      <c r="B5" s="74"/>
      <c r="C5" s="74"/>
      <c r="D5" s="74"/>
      <c r="E5" s="74"/>
      <c r="F5" s="74"/>
      <c r="G5" s="74"/>
      <c r="H5" s="74"/>
      <c r="I5" s="74"/>
      <c r="J5" s="74"/>
    </row>
    <row r="6" spans="1:12">
      <c r="A6" s="73" t="s">
        <v>16</v>
      </c>
      <c r="B6" s="73" t="s">
        <v>22</v>
      </c>
      <c r="C6" s="73" t="s">
        <v>53</v>
      </c>
      <c r="D6" s="73" t="s">
        <v>11</v>
      </c>
      <c r="E6" s="73" t="s">
        <v>21</v>
      </c>
      <c r="F6" s="73" t="s">
        <v>12</v>
      </c>
      <c r="G6" s="73" t="s">
        <v>96</v>
      </c>
      <c r="H6" s="73" t="s">
        <v>99</v>
      </c>
      <c r="I6" s="73" t="s">
        <v>14</v>
      </c>
      <c r="J6" s="73" t="s">
        <v>13</v>
      </c>
    </row>
    <row r="7" spans="1:12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ht="78.75">
      <c r="A8" s="27" t="s">
        <v>2</v>
      </c>
      <c r="B8" s="52" t="s">
        <v>46</v>
      </c>
      <c r="C8" s="52" t="s">
        <v>67</v>
      </c>
      <c r="D8" s="47" t="s">
        <v>218</v>
      </c>
      <c r="E8" s="52" t="s">
        <v>219</v>
      </c>
      <c r="F8" s="52" t="s">
        <v>233</v>
      </c>
      <c r="G8" s="47" t="s">
        <v>190</v>
      </c>
      <c r="H8" s="52" t="s">
        <v>123</v>
      </c>
      <c r="I8" s="34">
        <f>10*4*3</f>
        <v>120</v>
      </c>
      <c r="J8" s="68" t="s">
        <v>288</v>
      </c>
    </row>
    <row r="9" spans="1:12" s="7" customFormat="1" ht="78.75">
      <c r="A9" s="27" t="s">
        <v>3</v>
      </c>
      <c r="B9" s="69" t="s">
        <v>262</v>
      </c>
      <c r="C9" s="52" t="s">
        <v>115</v>
      </c>
      <c r="D9" s="47" t="s">
        <v>222</v>
      </c>
      <c r="E9" s="52" t="s">
        <v>221</v>
      </c>
      <c r="F9" s="52" t="s">
        <v>233</v>
      </c>
      <c r="G9" s="47" t="s">
        <v>190</v>
      </c>
      <c r="H9" s="52" t="s">
        <v>123</v>
      </c>
      <c r="I9" s="47">
        <v>60</v>
      </c>
      <c r="J9" s="68" t="s">
        <v>287</v>
      </c>
      <c r="K9" s="1"/>
      <c r="L9" s="13"/>
    </row>
    <row r="10" spans="1:12" s="7" customFormat="1" ht="101.25">
      <c r="A10" s="27" t="s">
        <v>0</v>
      </c>
      <c r="B10" s="52" t="s">
        <v>49</v>
      </c>
      <c r="C10" s="52" t="s">
        <v>111</v>
      </c>
      <c r="D10" s="47" t="s">
        <v>28</v>
      </c>
      <c r="E10" s="52" t="s">
        <v>155</v>
      </c>
      <c r="F10" s="52" t="s">
        <v>223</v>
      </c>
      <c r="G10" s="47" t="s">
        <v>190</v>
      </c>
      <c r="H10" s="52" t="s">
        <v>123</v>
      </c>
      <c r="I10" s="47">
        <f>3*2*3</f>
        <v>18</v>
      </c>
      <c r="J10" s="47" t="s">
        <v>50</v>
      </c>
      <c r="K10" s="43"/>
      <c r="L10" s="13"/>
    </row>
    <row r="12" spans="1:12" ht="12.75" customHeight="1">
      <c r="A12" s="74" t="s">
        <v>183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2">
      <c r="A13" s="73" t="s">
        <v>16</v>
      </c>
      <c r="B13" s="73" t="s">
        <v>22</v>
      </c>
      <c r="C13" s="73" t="s">
        <v>53</v>
      </c>
      <c r="D13" s="73" t="s">
        <v>11</v>
      </c>
      <c r="E13" s="73" t="s">
        <v>21</v>
      </c>
      <c r="F13" s="73" t="s">
        <v>12</v>
      </c>
      <c r="G13" s="73" t="s">
        <v>96</v>
      </c>
      <c r="H13" s="73" t="s">
        <v>99</v>
      </c>
      <c r="I13" s="73" t="s">
        <v>14</v>
      </c>
      <c r="J13" s="73" t="s">
        <v>13</v>
      </c>
      <c r="L13" s="1"/>
    </row>
    <row r="14" spans="1:12">
      <c r="A14" s="73"/>
      <c r="B14" s="73"/>
      <c r="C14" s="73"/>
      <c r="D14" s="73"/>
      <c r="E14" s="73"/>
      <c r="F14" s="73"/>
      <c r="G14" s="73"/>
      <c r="H14" s="73"/>
      <c r="I14" s="73"/>
      <c r="J14" s="73"/>
      <c r="L14" s="1"/>
    </row>
    <row r="15" spans="1:12" ht="101.25">
      <c r="A15" s="27" t="s">
        <v>7</v>
      </c>
      <c r="B15" s="52" t="s">
        <v>70</v>
      </c>
      <c r="C15" s="52" t="s">
        <v>185</v>
      </c>
      <c r="D15" s="47" t="s">
        <v>19</v>
      </c>
      <c r="E15" s="69" t="s">
        <v>71</v>
      </c>
      <c r="F15" s="52" t="s">
        <v>217</v>
      </c>
      <c r="G15" s="47" t="s">
        <v>190</v>
      </c>
      <c r="H15" s="52" t="s">
        <v>123</v>
      </c>
      <c r="I15" s="34">
        <f>8*2*3</f>
        <v>48</v>
      </c>
      <c r="J15" s="47" t="s">
        <v>79</v>
      </c>
      <c r="K15" s="9"/>
      <c r="L15" s="1"/>
    </row>
    <row r="16" spans="1:12" ht="137.25" customHeight="1">
      <c r="A16" s="27" t="s">
        <v>8</v>
      </c>
      <c r="B16" s="69" t="s">
        <v>186</v>
      </c>
      <c r="C16" s="52" t="s">
        <v>187</v>
      </c>
      <c r="D16" s="47" t="s">
        <v>19</v>
      </c>
      <c r="E16" s="69" t="s">
        <v>289</v>
      </c>
      <c r="F16" s="52" t="s">
        <v>230</v>
      </c>
      <c r="G16" s="47" t="s">
        <v>190</v>
      </c>
      <c r="H16" s="52" t="s">
        <v>123</v>
      </c>
      <c r="I16" s="34">
        <v>96</v>
      </c>
      <c r="J16" s="47" t="s">
        <v>188</v>
      </c>
      <c r="K16" s="43"/>
      <c r="L16" s="1"/>
    </row>
    <row r="17" spans="1:13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1"/>
      <c r="M17" s="14"/>
    </row>
    <row r="18" spans="1:13" ht="12.75" customHeight="1">
      <c r="A18" s="79" t="s">
        <v>25</v>
      </c>
      <c r="B18" s="79"/>
      <c r="C18" s="79"/>
      <c r="D18" s="7"/>
      <c r="E18" s="7"/>
      <c r="F18" s="7"/>
      <c r="G18" s="7"/>
      <c r="H18" s="7"/>
      <c r="I18" s="7"/>
      <c r="J18" s="14"/>
      <c r="L18" s="1"/>
    </row>
    <row r="19" spans="1:13">
      <c r="L19" s="1"/>
    </row>
    <row r="20" spans="1:13">
      <c r="J20" s="14"/>
      <c r="L20" s="1"/>
    </row>
  </sheetData>
  <sheetProtection password="EDA9" sheet="1" objects="1" scenarios="1"/>
  <customSheetViews>
    <customSheetView guid="{98EA6DC0-3792-4CF7-AB6A-F664A719F81E}" scale="120" showGridLines="0">
      <pane xSplit="2" ySplit="3" topLeftCell="C16" activePane="bottomRight" state="frozen"/>
      <selection pane="bottomRight" activeCell="E17" sqref="E17"/>
      <rowBreaks count="1" manualBreakCount="1">
        <brk id="11" max="13" man="1"/>
      </rowBreaks>
      <pageMargins left="0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25">
    <mergeCell ref="A1:J1"/>
    <mergeCell ref="A3:J3"/>
    <mergeCell ref="J6:J7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I13:I14"/>
    <mergeCell ref="J13:J14"/>
    <mergeCell ref="A18:C18"/>
    <mergeCell ref="A12:J12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" right="0" top="0.59055118110236227" bottom="0.19685039370078741" header="0.31496062992125984" footer="0.19685039370078741"/>
  <pageSetup paperSize="9" scale="97" orientation="landscape" r:id="rId2"/>
  <rowBreaks count="1" manualBreakCount="1">
    <brk id="1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="120" zoomScaleNormal="120" zoomScaleSheetLayoutView="120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3.140625" style="11" customWidth="1"/>
    <col min="13" max="13" width="4.85546875" style="1" bestFit="1" customWidth="1"/>
    <col min="14" max="16384" width="9.140625" style="1"/>
  </cols>
  <sheetData>
    <row r="1" spans="1:12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15.75" customHeight="1">
      <c r="A3" s="71" t="s">
        <v>266</v>
      </c>
      <c r="B3" s="71"/>
      <c r="C3" s="71"/>
      <c r="D3" s="71"/>
      <c r="E3" s="71"/>
      <c r="F3" s="71"/>
      <c r="G3" s="71"/>
      <c r="H3" s="71"/>
      <c r="I3" s="71"/>
      <c r="J3" s="71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</row>
    <row r="6" spans="1:12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</row>
    <row r="7" spans="1:12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</row>
    <row r="8" spans="1:12" ht="67.5">
      <c r="A8" s="47" t="s">
        <v>2</v>
      </c>
      <c r="B8" s="52" t="s">
        <v>132</v>
      </c>
      <c r="C8" s="52" t="s">
        <v>119</v>
      </c>
      <c r="D8" s="47" t="s">
        <v>54</v>
      </c>
      <c r="E8" s="52" t="s">
        <v>57</v>
      </c>
      <c r="F8" s="52" t="s">
        <v>231</v>
      </c>
      <c r="G8" s="47" t="s">
        <v>194</v>
      </c>
      <c r="H8" s="52" t="s">
        <v>123</v>
      </c>
      <c r="I8" s="47">
        <f>10*2*3</f>
        <v>60</v>
      </c>
      <c r="J8" s="47" t="s">
        <v>20</v>
      </c>
      <c r="L8" s="1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L10" s="12"/>
    </row>
    <row r="11" spans="1:12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</row>
    <row r="12" spans="1:12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2" ht="132.75" customHeight="1">
      <c r="A13" s="27" t="s">
        <v>7</v>
      </c>
      <c r="B13" s="52" t="s">
        <v>171</v>
      </c>
      <c r="C13" s="52" t="s">
        <v>152</v>
      </c>
      <c r="D13" s="47" t="s">
        <v>19</v>
      </c>
      <c r="E13" s="35" t="s">
        <v>250</v>
      </c>
      <c r="F13" s="35" t="s">
        <v>251</v>
      </c>
      <c r="G13" s="47" t="s">
        <v>194</v>
      </c>
      <c r="H13" s="52" t="s">
        <v>123</v>
      </c>
      <c r="I13" s="47">
        <v>60</v>
      </c>
      <c r="J13" s="81" t="s">
        <v>141</v>
      </c>
    </row>
    <row r="14" spans="1:12" ht="104.25" customHeight="1">
      <c r="A14" s="27" t="s">
        <v>8</v>
      </c>
      <c r="B14" s="52" t="s">
        <v>69</v>
      </c>
      <c r="C14" s="27"/>
      <c r="D14" s="47" t="s">
        <v>19</v>
      </c>
      <c r="E14" s="52" t="s">
        <v>210</v>
      </c>
      <c r="F14" s="52" t="s">
        <v>252</v>
      </c>
      <c r="G14" s="47" t="s">
        <v>194</v>
      </c>
      <c r="H14" s="52" t="s">
        <v>123</v>
      </c>
      <c r="I14" s="47">
        <v>48</v>
      </c>
      <c r="J14" s="82"/>
      <c r="L14" s="1"/>
    </row>
    <row r="15" spans="1:12">
      <c r="A15" s="2"/>
      <c r="B15" s="4"/>
      <c r="C15" s="4"/>
      <c r="D15" s="2"/>
      <c r="E15" s="4"/>
      <c r="F15" s="4"/>
      <c r="G15" s="4"/>
      <c r="H15" s="4"/>
      <c r="I15" s="4"/>
      <c r="J15" s="4"/>
    </row>
    <row r="16" spans="1:12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2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L17" s="1"/>
    </row>
    <row r="18" spans="1:12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</row>
    <row r="19" spans="1:1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9"/>
    </row>
    <row r="20" spans="1:12" ht="205.5" customHeight="1">
      <c r="A20" s="27" t="s">
        <v>196</v>
      </c>
      <c r="B20" s="27" t="s">
        <v>224</v>
      </c>
      <c r="C20" s="52" t="s">
        <v>61</v>
      </c>
      <c r="D20" s="27" t="s">
        <v>120</v>
      </c>
      <c r="E20" s="52" t="s">
        <v>225</v>
      </c>
      <c r="F20" s="27" t="s">
        <v>226</v>
      </c>
      <c r="G20" s="47" t="s">
        <v>194</v>
      </c>
      <c r="H20" s="29" t="s">
        <v>124</v>
      </c>
      <c r="I20" s="47">
        <v>8</v>
      </c>
      <c r="J20" s="47" t="s">
        <v>126</v>
      </c>
      <c r="L20" s="1"/>
    </row>
    <row r="21" spans="1:12" ht="117.75" customHeight="1">
      <c r="A21" s="38" t="s">
        <v>197</v>
      </c>
      <c r="B21" s="52" t="s">
        <v>244</v>
      </c>
      <c r="C21" s="52" t="s">
        <v>62</v>
      </c>
      <c r="D21" s="47" t="s">
        <v>35</v>
      </c>
      <c r="E21" s="52" t="s">
        <v>253</v>
      </c>
      <c r="F21" s="52" t="s">
        <v>227</v>
      </c>
      <c r="G21" s="47" t="s">
        <v>194</v>
      </c>
      <c r="H21" s="29" t="s">
        <v>124</v>
      </c>
      <c r="I21" s="47">
        <v>8</v>
      </c>
      <c r="J21" s="47" t="s">
        <v>44</v>
      </c>
      <c r="L21" s="1"/>
    </row>
    <row r="22" spans="1:12">
      <c r="A22" s="32"/>
      <c r="B22" s="30"/>
      <c r="C22" s="30"/>
      <c r="D22" s="30"/>
      <c r="E22" s="52"/>
      <c r="F22" s="30"/>
      <c r="G22" s="33"/>
      <c r="H22" s="31"/>
      <c r="I22" s="2"/>
      <c r="J22" s="2"/>
    </row>
    <row r="23" spans="1:12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2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</row>
    <row r="25" spans="1:12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2" ht="56.25">
      <c r="A26" s="47" t="s">
        <v>15</v>
      </c>
      <c r="B26" s="52" t="s">
        <v>52</v>
      </c>
      <c r="C26" s="52" t="s">
        <v>228</v>
      </c>
      <c r="D26" s="47" t="s">
        <v>120</v>
      </c>
      <c r="E26" s="52" t="s">
        <v>43</v>
      </c>
      <c r="F26" s="52" t="s">
        <v>148</v>
      </c>
      <c r="G26" s="47" t="s">
        <v>194</v>
      </c>
      <c r="H26" s="29" t="s">
        <v>191</v>
      </c>
      <c r="I26" s="47">
        <v>8</v>
      </c>
      <c r="J26" s="47" t="s">
        <v>64</v>
      </c>
    </row>
    <row r="27" spans="1:12" ht="56.25">
      <c r="A27" s="47" t="s">
        <v>18</v>
      </c>
      <c r="B27" s="52" t="s">
        <v>39</v>
      </c>
      <c r="C27" s="52" t="s">
        <v>40</v>
      </c>
      <c r="D27" s="47" t="s">
        <v>125</v>
      </c>
      <c r="E27" s="52" t="s">
        <v>41</v>
      </c>
      <c r="F27" s="52" t="s">
        <v>193</v>
      </c>
      <c r="G27" s="47" t="s">
        <v>194</v>
      </c>
      <c r="H27" s="29" t="s">
        <v>124</v>
      </c>
      <c r="I27" s="37">
        <v>16</v>
      </c>
      <c r="J27" s="47" t="s">
        <v>42</v>
      </c>
    </row>
    <row r="28" spans="1:12">
      <c r="A28" s="2"/>
      <c r="B28" s="4"/>
      <c r="C28" s="4"/>
      <c r="D28" s="2"/>
      <c r="E28" s="4"/>
      <c r="F28" s="4"/>
      <c r="G28" s="4"/>
      <c r="H28" s="2"/>
      <c r="I28" s="2"/>
      <c r="J28" s="2"/>
    </row>
    <row r="29" spans="1:12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2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</row>
    <row r="31" spans="1:12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2" ht="90">
      <c r="A32" s="27" t="s">
        <v>36</v>
      </c>
      <c r="B32" s="52" t="s">
        <v>46</v>
      </c>
      <c r="C32" s="52" t="s">
        <v>67</v>
      </c>
      <c r="D32" s="47" t="s">
        <v>125</v>
      </c>
      <c r="E32" s="52" t="s">
        <v>68</v>
      </c>
      <c r="F32" s="52" t="s">
        <v>234</v>
      </c>
      <c r="G32" s="47" t="s">
        <v>194</v>
      </c>
      <c r="H32" s="52" t="s">
        <v>124</v>
      </c>
      <c r="I32" s="34">
        <f>10*4*2</f>
        <v>80</v>
      </c>
      <c r="J32" s="47" t="s">
        <v>127</v>
      </c>
    </row>
    <row r="33" spans="1:13" s="7" customFormat="1" ht="67.5">
      <c r="A33" s="27" t="s">
        <v>37</v>
      </c>
      <c r="B33" s="52" t="s">
        <v>48</v>
      </c>
      <c r="C33" s="52" t="s">
        <v>115</v>
      </c>
      <c r="D33" s="47" t="s">
        <v>120</v>
      </c>
      <c r="E33" s="52" t="s">
        <v>66</v>
      </c>
      <c r="F33" s="66" t="s">
        <v>286</v>
      </c>
      <c r="G33" s="47" t="s">
        <v>194</v>
      </c>
      <c r="H33" s="52" t="s">
        <v>123</v>
      </c>
      <c r="I33" s="47">
        <v>80</v>
      </c>
      <c r="J33" s="47" t="s">
        <v>142</v>
      </c>
      <c r="K33" s="1"/>
      <c r="L33" s="13"/>
    </row>
    <row r="34" spans="1:13" s="7" customFormat="1" ht="45">
      <c r="A34" s="27" t="s">
        <v>158</v>
      </c>
      <c r="B34" s="52" t="s">
        <v>49</v>
      </c>
      <c r="C34" s="52" t="s">
        <v>111</v>
      </c>
      <c r="D34" s="47" t="s">
        <v>28</v>
      </c>
      <c r="E34" s="52" t="s">
        <v>229</v>
      </c>
      <c r="F34" s="52" t="s">
        <v>254</v>
      </c>
      <c r="G34" s="47" t="s">
        <v>194</v>
      </c>
      <c r="H34" s="52" t="s">
        <v>123</v>
      </c>
      <c r="I34" s="47">
        <f>4*2*3</f>
        <v>24</v>
      </c>
      <c r="J34" s="47" t="s">
        <v>50</v>
      </c>
      <c r="K34" s="43"/>
      <c r="L34" s="13"/>
    </row>
    <row r="36" spans="1:13" ht="12.75" customHeight="1">
      <c r="A36" s="74" t="s">
        <v>159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3">
      <c r="A37" s="73" t="s">
        <v>16</v>
      </c>
      <c r="B37" s="73" t="s">
        <v>22</v>
      </c>
      <c r="C37" s="73" t="s">
        <v>53</v>
      </c>
      <c r="D37" s="73" t="s">
        <v>11</v>
      </c>
      <c r="E37" s="73" t="s">
        <v>21</v>
      </c>
      <c r="F37" s="73" t="s">
        <v>12</v>
      </c>
      <c r="G37" s="73" t="s">
        <v>96</v>
      </c>
      <c r="H37" s="73" t="s">
        <v>99</v>
      </c>
      <c r="I37" s="73" t="s">
        <v>14</v>
      </c>
      <c r="J37" s="73" t="s">
        <v>13</v>
      </c>
      <c r="L37" s="1"/>
    </row>
    <row r="38" spans="1:13">
      <c r="A38" s="73"/>
      <c r="B38" s="73"/>
      <c r="C38" s="73"/>
      <c r="D38" s="73"/>
      <c r="E38" s="73"/>
      <c r="F38" s="73"/>
      <c r="G38" s="73"/>
      <c r="H38" s="73"/>
      <c r="I38" s="73"/>
      <c r="J38" s="73"/>
      <c r="L38" s="1"/>
    </row>
    <row r="39" spans="1:13" ht="101.25">
      <c r="A39" s="27" t="s">
        <v>45</v>
      </c>
      <c r="B39" s="52" t="s">
        <v>70</v>
      </c>
      <c r="C39" s="52" t="s">
        <v>185</v>
      </c>
      <c r="D39" s="47" t="s">
        <v>19</v>
      </c>
      <c r="E39" s="52" t="s">
        <v>71</v>
      </c>
      <c r="F39" s="52" t="s">
        <v>245</v>
      </c>
      <c r="G39" s="47" t="s">
        <v>194</v>
      </c>
      <c r="H39" s="52" t="s">
        <v>123</v>
      </c>
      <c r="I39" s="34">
        <f>3*4*3</f>
        <v>36</v>
      </c>
      <c r="J39" s="47" t="s">
        <v>79</v>
      </c>
      <c r="K39" s="43"/>
      <c r="L39" s="1"/>
    </row>
    <row r="40" spans="1:13">
      <c r="A40" s="59"/>
      <c r="B40" s="59"/>
      <c r="C40" s="59"/>
      <c r="D40" s="59"/>
      <c r="E40" s="59"/>
      <c r="F40" s="59"/>
      <c r="G40" s="59"/>
      <c r="H40" s="59"/>
      <c r="I40" s="59"/>
      <c r="J40" s="59"/>
      <c r="L40" s="1"/>
    </row>
    <row r="41" spans="1:13" ht="12.75" customHeight="1">
      <c r="A41" s="79" t="s">
        <v>25</v>
      </c>
      <c r="B41" s="79"/>
      <c r="C41" s="79"/>
      <c r="D41" s="7"/>
      <c r="E41" s="7"/>
      <c r="F41" s="7"/>
      <c r="G41" s="7"/>
      <c r="H41" s="7"/>
      <c r="I41" s="7"/>
      <c r="J41" s="14"/>
      <c r="L41" s="1"/>
      <c r="M41" s="14"/>
    </row>
    <row r="42" spans="1:13">
      <c r="L42" s="1"/>
    </row>
    <row r="43" spans="1:13">
      <c r="J43" s="14"/>
      <c r="L43" s="1"/>
    </row>
  </sheetData>
  <customSheetViews>
    <customSheetView guid="{98EA6DC0-3792-4CF7-AB6A-F664A719F81E}" scale="120" showGridLines="0">
      <pane xSplit="2" ySplit="3" topLeftCell="C12" activePane="bottomRight" state="frozen"/>
      <selection pane="bottomRight" activeCell="F33" sqref="F33"/>
      <rowBreaks count="2" manualBreakCount="2">
        <brk id="14" max="10" man="1"/>
        <brk id="27" max="13" man="1"/>
      </rowBreaks>
      <pageMargins left="0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2">
    <mergeCell ref="A41:C41"/>
    <mergeCell ref="I37:I38"/>
    <mergeCell ref="J37:J38"/>
    <mergeCell ref="H30:H31"/>
    <mergeCell ref="I30:I31"/>
    <mergeCell ref="A36:J36"/>
    <mergeCell ref="A37:A38"/>
    <mergeCell ref="B37:B38"/>
    <mergeCell ref="C37:C38"/>
    <mergeCell ref="D37:D38"/>
    <mergeCell ref="E37:E38"/>
    <mergeCell ref="F37:F38"/>
    <mergeCell ref="G37:G38"/>
    <mergeCell ref="H37:H38"/>
    <mergeCell ref="J30:J31"/>
    <mergeCell ref="A29:J29"/>
    <mergeCell ref="F30:F31"/>
    <mergeCell ref="G30:G31"/>
    <mergeCell ref="A30:A31"/>
    <mergeCell ref="B30:B31"/>
    <mergeCell ref="C30:C31"/>
    <mergeCell ref="D30:D31"/>
    <mergeCell ref="E30:E31"/>
    <mergeCell ref="A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1:J1"/>
    <mergeCell ref="A3:J3"/>
    <mergeCell ref="A5:J5"/>
    <mergeCell ref="A6:J6"/>
    <mergeCell ref="C11:C12"/>
    <mergeCell ref="D11:D12"/>
    <mergeCell ref="E11:E12"/>
    <mergeCell ref="F11:F12"/>
    <mergeCell ref="G11:G12"/>
    <mergeCell ref="A10:J10"/>
    <mergeCell ref="A11:A12"/>
    <mergeCell ref="B11:B12"/>
    <mergeCell ref="H11:H12"/>
    <mergeCell ref="I11:I12"/>
    <mergeCell ref="J11:J12"/>
    <mergeCell ref="J13:J14"/>
    <mergeCell ref="A16:J16"/>
    <mergeCell ref="A18:A19"/>
    <mergeCell ref="B18:B19"/>
    <mergeCell ref="I18:I19"/>
    <mergeCell ref="J18:J19"/>
    <mergeCell ref="A17:J17"/>
    <mergeCell ref="E18:E19"/>
    <mergeCell ref="F18:F19"/>
    <mergeCell ref="G18:G19"/>
    <mergeCell ref="H18:H19"/>
    <mergeCell ref="C18:C19"/>
    <mergeCell ref="D18:D19"/>
  </mergeCells>
  <printOptions horizontalCentered="1"/>
  <pageMargins left="0" right="0" top="0.59055118110236227" bottom="0.19685039370078741" header="0.31496062992125984" footer="0.19685039370078741"/>
  <pageSetup paperSize="9" scale="97" orientation="landscape" r:id="rId2"/>
  <rowBreaks count="2" manualBreakCount="2">
    <brk id="14" max="10" man="1"/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120" zoomScaleNormal="120" zoomScaleSheetLayoutView="120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3" style="11" customWidth="1"/>
    <col min="13" max="13" width="4.85546875" style="1" bestFit="1" customWidth="1"/>
    <col min="14" max="16384" width="9.140625" style="1"/>
  </cols>
  <sheetData>
    <row r="1" spans="1:12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15.75" customHeight="1">
      <c r="A3" s="71" t="s">
        <v>267</v>
      </c>
      <c r="B3" s="71"/>
      <c r="C3" s="71"/>
      <c r="D3" s="71"/>
      <c r="E3" s="71"/>
      <c r="F3" s="71"/>
      <c r="G3" s="71"/>
      <c r="H3" s="71"/>
      <c r="I3" s="71"/>
      <c r="J3" s="71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</row>
    <row r="6" spans="1:12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</row>
    <row r="7" spans="1:12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</row>
    <row r="8" spans="1:12" ht="67.5">
      <c r="A8" s="47" t="s">
        <v>2</v>
      </c>
      <c r="B8" s="52" t="s">
        <v>132</v>
      </c>
      <c r="C8" s="52" t="s">
        <v>119</v>
      </c>
      <c r="D8" s="47" t="s">
        <v>54</v>
      </c>
      <c r="E8" s="52" t="s">
        <v>57</v>
      </c>
      <c r="F8" s="52" t="s">
        <v>231</v>
      </c>
      <c r="G8" s="47" t="s">
        <v>194</v>
      </c>
      <c r="H8" s="52" t="s">
        <v>123</v>
      </c>
      <c r="I8" s="47">
        <f>8*4*3</f>
        <v>96</v>
      </c>
      <c r="J8" s="47" t="s">
        <v>20</v>
      </c>
      <c r="L8" s="1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L10" s="12"/>
    </row>
    <row r="11" spans="1:12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</row>
    <row r="12" spans="1:12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2" ht="136.5" customHeight="1">
      <c r="A13" s="27" t="s">
        <v>7</v>
      </c>
      <c r="B13" s="52" t="s">
        <v>171</v>
      </c>
      <c r="C13" s="52" t="s">
        <v>180</v>
      </c>
      <c r="D13" s="47" t="s">
        <v>19</v>
      </c>
      <c r="E13" s="52" t="s">
        <v>250</v>
      </c>
      <c r="F13" s="52" t="s">
        <v>251</v>
      </c>
      <c r="G13" s="47" t="s">
        <v>194</v>
      </c>
      <c r="H13" s="52" t="s">
        <v>123</v>
      </c>
      <c r="I13" s="47">
        <f>10*4*3</f>
        <v>120</v>
      </c>
      <c r="J13" s="47" t="s">
        <v>141</v>
      </c>
    </row>
    <row r="14" spans="1:12">
      <c r="A14" s="2"/>
      <c r="B14" s="4"/>
      <c r="C14" s="4"/>
      <c r="D14" s="2"/>
      <c r="E14" s="4"/>
      <c r="F14" s="4"/>
      <c r="G14" s="4"/>
      <c r="H14" s="4"/>
      <c r="I14" s="4"/>
      <c r="J14" s="4"/>
    </row>
    <row r="15" spans="1:12" ht="12.75" customHeight="1">
      <c r="A15" s="74" t="s">
        <v>232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2">
      <c r="A16" s="76" t="s">
        <v>195</v>
      </c>
      <c r="B16" s="77"/>
      <c r="C16" s="77"/>
      <c r="D16" s="77"/>
      <c r="E16" s="77"/>
      <c r="F16" s="77"/>
      <c r="G16" s="77"/>
      <c r="H16" s="77"/>
      <c r="I16" s="77"/>
      <c r="J16" s="78"/>
      <c r="L16" s="1"/>
    </row>
    <row r="17" spans="1:12">
      <c r="A17" s="73" t="s">
        <v>16</v>
      </c>
      <c r="B17" s="73" t="s">
        <v>22</v>
      </c>
      <c r="C17" s="73" t="s">
        <v>53</v>
      </c>
      <c r="D17" s="73" t="s">
        <v>11</v>
      </c>
      <c r="E17" s="73" t="s">
        <v>21</v>
      </c>
      <c r="F17" s="73" t="s">
        <v>12</v>
      </c>
      <c r="G17" s="73" t="s">
        <v>96</v>
      </c>
      <c r="H17" s="73" t="s">
        <v>99</v>
      </c>
      <c r="I17" s="73" t="s">
        <v>14</v>
      </c>
      <c r="J17" s="73" t="s">
        <v>13</v>
      </c>
    </row>
    <row r="18" spans="1:1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9"/>
    </row>
    <row r="19" spans="1:12" ht="205.5" customHeight="1">
      <c r="A19" s="27" t="s">
        <v>196</v>
      </c>
      <c r="B19" s="52" t="s">
        <v>208</v>
      </c>
      <c r="C19" s="52" t="s">
        <v>61</v>
      </c>
      <c r="D19" s="47" t="s">
        <v>120</v>
      </c>
      <c r="E19" s="52" t="s">
        <v>209</v>
      </c>
      <c r="F19" s="27" t="s">
        <v>34</v>
      </c>
      <c r="G19" s="47" t="s">
        <v>194</v>
      </c>
      <c r="H19" s="29" t="s">
        <v>124</v>
      </c>
      <c r="I19" s="47">
        <f>2*2*2</f>
        <v>8</v>
      </c>
      <c r="J19" s="47" t="s">
        <v>126</v>
      </c>
      <c r="L19" s="1"/>
    </row>
    <row r="20" spans="1:12" ht="117.75" customHeight="1">
      <c r="A20" s="38" t="s">
        <v>197</v>
      </c>
      <c r="B20" s="52" t="s">
        <v>244</v>
      </c>
      <c r="C20" s="52" t="s">
        <v>62</v>
      </c>
      <c r="D20" s="47" t="s">
        <v>35</v>
      </c>
      <c r="E20" s="52" t="s">
        <v>253</v>
      </c>
      <c r="F20" s="52" t="s">
        <v>184</v>
      </c>
      <c r="G20" s="47" t="s">
        <v>194</v>
      </c>
      <c r="H20" s="29" t="s">
        <v>124</v>
      </c>
      <c r="I20" s="47">
        <f>3*4*2</f>
        <v>24</v>
      </c>
      <c r="J20" s="47" t="s">
        <v>44</v>
      </c>
      <c r="L20" s="1"/>
    </row>
    <row r="21" spans="1:12">
      <c r="A21" s="32"/>
      <c r="B21" s="30"/>
      <c r="C21" s="30"/>
      <c r="D21" s="30"/>
      <c r="E21" s="30"/>
      <c r="F21" s="30"/>
      <c r="G21" s="33"/>
      <c r="H21" s="31"/>
      <c r="I21" s="2"/>
      <c r="J21" s="2"/>
    </row>
    <row r="22" spans="1:12" ht="12.75" customHeight="1">
      <c r="A22" s="74" t="s">
        <v>156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2">
      <c r="A23" s="73" t="s">
        <v>16</v>
      </c>
      <c r="B23" s="73" t="s">
        <v>22</v>
      </c>
      <c r="C23" s="73" t="s">
        <v>53</v>
      </c>
      <c r="D23" s="73" t="s">
        <v>11</v>
      </c>
      <c r="E23" s="73" t="s">
        <v>21</v>
      </c>
      <c r="F23" s="73" t="s">
        <v>12</v>
      </c>
      <c r="G23" s="73" t="s">
        <v>96</v>
      </c>
      <c r="H23" s="73" t="s">
        <v>99</v>
      </c>
      <c r="I23" s="73" t="s">
        <v>14</v>
      </c>
      <c r="J23" s="73" t="s">
        <v>13</v>
      </c>
    </row>
    <row r="24" spans="1:12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2" ht="56.25">
      <c r="A25" s="47" t="s">
        <v>15</v>
      </c>
      <c r="B25" s="52" t="s">
        <v>52</v>
      </c>
      <c r="C25" s="52" t="s">
        <v>38</v>
      </c>
      <c r="D25" s="47" t="s">
        <v>120</v>
      </c>
      <c r="E25" s="52" t="s">
        <v>43</v>
      </c>
      <c r="F25" s="52" t="s">
        <v>148</v>
      </c>
      <c r="G25" s="47" t="s">
        <v>194</v>
      </c>
      <c r="H25" s="29" t="s">
        <v>191</v>
      </c>
      <c r="I25" s="47">
        <v>8</v>
      </c>
      <c r="J25" s="47" t="s">
        <v>64</v>
      </c>
    </row>
    <row r="26" spans="1:12" ht="56.25">
      <c r="A26" s="47" t="s">
        <v>18</v>
      </c>
      <c r="B26" s="52" t="s">
        <v>39</v>
      </c>
      <c r="C26" s="52" t="s">
        <v>40</v>
      </c>
      <c r="D26" s="47" t="s">
        <v>125</v>
      </c>
      <c r="E26" s="52" t="s">
        <v>41</v>
      </c>
      <c r="F26" s="52" t="s">
        <v>193</v>
      </c>
      <c r="G26" s="47" t="s">
        <v>194</v>
      </c>
      <c r="H26" s="29" t="s">
        <v>124</v>
      </c>
      <c r="I26" s="37">
        <v>8</v>
      </c>
      <c r="J26" s="47" t="s">
        <v>42</v>
      </c>
    </row>
    <row r="27" spans="1:12">
      <c r="A27" s="2"/>
      <c r="B27" s="4"/>
      <c r="C27" s="4"/>
      <c r="D27" s="2"/>
      <c r="E27" s="4"/>
      <c r="F27" s="4"/>
      <c r="G27" s="4"/>
      <c r="H27" s="2"/>
      <c r="I27" s="2"/>
      <c r="J27" s="2"/>
    </row>
    <row r="28" spans="1:12" ht="12.75" customHeight="1">
      <c r="A28" s="74" t="s">
        <v>157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2">
      <c r="A29" s="73" t="s">
        <v>16</v>
      </c>
      <c r="B29" s="73" t="s">
        <v>22</v>
      </c>
      <c r="C29" s="73" t="s">
        <v>53</v>
      </c>
      <c r="D29" s="73" t="s">
        <v>11</v>
      </c>
      <c r="E29" s="73" t="s">
        <v>21</v>
      </c>
      <c r="F29" s="73" t="s">
        <v>12</v>
      </c>
      <c r="G29" s="73" t="s">
        <v>96</v>
      </c>
      <c r="H29" s="73" t="s">
        <v>99</v>
      </c>
      <c r="I29" s="73" t="s">
        <v>14</v>
      </c>
      <c r="J29" s="73" t="s">
        <v>13</v>
      </c>
    </row>
    <row r="30" spans="1:12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2" ht="90">
      <c r="A31" s="27" t="s">
        <v>36</v>
      </c>
      <c r="B31" s="52" t="s">
        <v>46</v>
      </c>
      <c r="C31" s="52" t="s">
        <v>67</v>
      </c>
      <c r="D31" s="47" t="s">
        <v>125</v>
      </c>
      <c r="E31" s="52" t="s">
        <v>68</v>
      </c>
      <c r="F31" s="52" t="s">
        <v>234</v>
      </c>
      <c r="G31" s="47" t="s">
        <v>194</v>
      </c>
      <c r="H31" s="52" t="s">
        <v>124</v>
      </c>
      <c r="I31" s="34">
        <f>10*2*2</f>
        <v>40</v>
      </c>
      <c r="J31" s="47" t="s">
        <v>127</v>
      </c>
    </row>
    <row r="32" spans="1:12" s="7" customFormat="1" ht="67.5">
      <c r="A32" s="27" t="s">
        <v>37</v>
      </c>
      <c r="B32" s="52" t="s">
        <v>48</v>
      </c>
      <c r="C32" s="52" t="s">
        <v>115</v>
      </c>
      <c r="D32" s="47" t="s">
        <v>120</v>
      </c>
      <c r="E32" s="52" t="s">
        <v>66</v>
      </c>
      <c r="F32" s="66" t="s">
        <v>286</v>
      </c>
      <c r="G32" s="47" t="s">
        <v>194</v>
      </c>
      <c r="H32" s="52" t="s">
        <v>124</v>
      </c>
      <c r="I32" s="47">
        <v>40</v>
      </c>
      <c r="J32" s="47" t="s">
        <v>142</v>
      </c>
      <c r="K32" s="1"/>
      <c r="L32" s="13"/>
    </row>
    <row r="33" spans="1:13" s="7" customFormat="1" ht="45">
      <c r="A33" s="27" t="s">
        <v>158</v>
      </c>
      <c r="B33" s="52" t="s">
        <v>49</v>
      </c>
      <c r="C33" s="52" t="s">
        <v>111</v>
      </c>
      <c r="D33" s="47" t="s">
        <v>28</v>
      </c>
      <c r="E33" s="52" t="s">
        <v>155</v>
      </c>
      <c r="F33" s="52" t="s">
        <v>254</v>
      </c>
      <c r="G33" s="47" t="s">
        <v>194</v>
      </c>
      <c r="H33" s="52" t="s">
        <v>124</v>
      </c>
      <c r="I33" s="47">
        <f>3*2*2</f>
        <v>12</v>
      </c>
      <c r="J33" s="47" t="s">
        <v>50</v>
      </c>
      <c r="K33" s="43"/>
      <c r="L33" s="13"/>
    </row>
    <row r="35" spans="1:13" ht="12.75" customHeight="1">
      <c r="A35" s="74" t="s">
        <v>179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3">
      <c r="A36" s="73" t="s">
        <v>16</v>
      </c>
      <c r="B36" s="73" t="s">
        <v>22</v>
      </c>
      <c r="C36" s="73" t="s">
        <v>53</v>
      </c>
      <c r="D36" s="73" t="s">
        <v>11</v>
      </c>
      <c r="E36" s="73" t="s">
        <v>21</v>
      </c>
      <c r="F36" s="73" t="s">
        <v>12</v>
      </c>
      <c r="G36" s="73" t="s">
        <v>96</v>
      </c>
      <c r="H36" s="73" t="s">
        <v>99</v>
      </c>
      <c r="I36" s="73" t="s">
        <v>14</v>
      </c>
      <c r="J36" s="73" t="s">
        <v>13</v>
      </c>
      <c r="L36" s="1"/>
    </row>
    <row r="37" spans="1:13">
      <c r="A37" s="73"/>
      <c r="B37" s="73"/>
      <c r="C37" s="73"/>
      <c r="D37" s="73"/>
      <c r="E37" s="73"/>
      <c r="F37" s="73"/>
      <c r="G37" s="73"/>
      <c r="H37" s="73"/>
      <c r="I37" s="73"/>
      <c r="J37" s="73"/>
      <c r="L37" s="1"/>
    </row>
    <row r="38" spans="1:13" ht="101.25">
      <c r="A38" s="27" t="s">
        <v>45</v>
      </c>
      <c r="B38" s="52" t="s">
        <v>70</v>
      </c>
      <c r="C38" s="52" t="s">
        <v>185</v>
      </c>
      <c r="D38" s="47" t="s">
        <v>19</v>
      </c>
      <c r="E38" s="52" t="s">
        <v>71</v>
      </c>
      <c r="F38" s="52" t="s">
        <v>245</v>
      </c>
      <c r="G38" s="47" t="s">
        <v>194</v>
      </c>
      <c r="H38" s="52" t="s">
        <v>124</v>
      </c>
      <c r="I38" s="34">
        <f>3*4*2</f>
        <v>24</v>
      </c>
      <c r="J38" s="47" t="s">
        <v>79</v>
      </c>
      <c r="K38" s="43"/>
      <c r="L38" s="1"/>
    </row>
    <row r="39" spans="1:13">
      <c r="A39" s="60"/>
      <c r="B39" s="60"/>
      <c r="C39" s="60"/>
      <c r="D39" s="60"/>
      <c r="E39" s="60"/>
      <c r="F39" s="60"/>
      <c r="G39" s="60"/>
      <c r="H39" s="60"/>
      <c r="I39" s="60"/>
      <c r="J39" s="60"/>
      <c r="L39" s="1"/>
    </row>
    <row r="40" spans="1:13" ht="12.75" customHeight="1">
      <c r="A40" s="79" t="s">
        <v>25</v>
      </c>
      <c r="B40" s="79"/>
      <c r="C40" s="79"/>
      <c r="D40" s="7"/>
      <c r="E40" s="7"/>
      <c r="F40" s="7"/>
      <c r="G40" s="7"/>
      <c r="H40" s="7"/>
      <c r="I40" s="7"/>
      <c r="J40" s="14"/>
      <c r="L40" s="1"/>
      <c r="M40" s="14"/>
    </row>
    <row r="41" spans="1:13">
      <c r="L41" s="1"/>
    </row>
    <row r="42" spans="1:13">
      <c r="J42" s="14"/>
      <c r="L42" s="1"/>
    </row>
  </sheetData>
  <customSheetViews>
    <customSheetView guid="{98EA6DC0-3792-4CF7-AB6A-F664A719F81E}" scale="120" showGridLines="0">
      <pane xSplit="2" ySplit="3" topLeftCell="C26" activePane="bottomRight" state="frozen"/>
      <selection pane="bottomRight" activeCell="F32" sqref="F32"/>
      <rowBreaks count="2" manualBreakCount="2">
        <brk id="13" max="10" man="1"/>
        <brk id="26" max="13" man="1"/>
      </rowBreaks>
      <pageMargins left="0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1">
    <mergeCell ref="A1:J1"/>
    <mergeCell ref="A3:J3"/>
    <mergeCell ref="A5:J5"/>
    <mergeCell ref="A6:J6"/>
    <mergeCell ref="A10:J10"/>
    <mergeCell ref="A11:A12"/>
    <mergeCell ref="B11:B12"/>
    <mergeCell ref="C11:C12"/>
    <mergeCell ref="D11:D12"/>
    <mergeCell ref="E11:E12"/>
    <mergeCell ref="J11:J12"/>
    <mergeCell ref="A15:J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1:F12"/>
    <mergeCell ref="G11:G12"/>
    <mergeCell ref="H11:H12"/>
    <mergeCell ref="I11:I12"/>
    <mergeCell ref="A22:J22"/>
    <mergeCell ref="A23:A24"/>
    <mergeCell ref="B23:B24"/>
    <mergeCell ref="C23:C24"/>
    <mergeCell ref="D23:D24"/>
    <mergeCell ref="E23:E24"/>
    <mergeCell ref="F23:F24"/>
    <mergeCell ref="G23:G24"/>
    <mergeCell ref="I29:I30"/>
    <mergeCell ref="J29:J30"/>
    <mergeCell ref="H23:H24"/>
    <mergeCell ref="I23:I24"/>
    <mergeCell ref="J23:J24"/>
    <mergeCell ref="A28:J28"/>
    <mergeCell ref="A29:A30"/>
    <mergeCell ref="B29:B30"/>
    <mergeCell ref="C29:C30"/>
    <mergeCell ref="D29:D30"/>
    <mergeCell ref="E29:E30"/>
    <mergeCell ref="I36:I37"/>
    <mergeCell ref="J36:J37"/>
    <mergeCell ref="A40:C40"/>
    <mergeCell ref="A16:J16"/>
    <mergeCell ref="A35:J35"/>
    <mergeCell ref="A36:A37"/>
    <mergeCell ref="B36:B37"/>
    <mergeCell ref="C36:C37"/>
    <mergeCell ref="D36:D37"/>
    <mergeCell ref="E36:E37"/>
    <mergeCell ref="F36:F37"/>
    <mergeCell ref="G36:G37"/>
    <mergeCell ref="H36:H37"/>
    <mergeCell ref="F29:F30"/>
    <mergeCell ref="G29:G30"/>
    <mergeCell ref="H29:H30"/>
  </mergeCells>
  <printOptions horizontalCentered="1"/>
  <pageMargins left="0" right="0" top="0.59055118110236227" bottom="0.19685039370078741" header="0.31496062992125984" footer="0.19685039370078741"/>
  <pageSetup paperSize="9" scale="97" orientation="landscape" r:id="rId2"/>
  <rowBreaks count="2" manualBreakCount="2">
    <brk id="13" max="10" man="1"/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120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customWidth="1"/>
    <col min="12" max="12" width="2.7109375" style="11" customWidth="1"/>
    <col min="13" max="13" width="3.5703125" style="1" bestFit="1" customWidth="1"/>
    <col min="14" max="16384" width="9.140625" style="1"/>
  </cols>
  <sheetData>
    <row r="1" spans="1:12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15.75" customHeight="1">
      <c r="A3" s="71" t="s">
        <v>269</v>
      </c>
      <c r="B3" s="71"/>
      <c r="C3" s="71"/>
      <c r="D3" s="71"/>
      <c r="E3" s="71"/>
      <c r="F3" s="71"/>
      <c r="G3" s="71"/>
      <c r="H3" s="71"/>
      <c r="I3" s="71"/>
      <c r="J3" s="71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</row>
    <row r="6" spans="1:12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</row>
    <row r="7" spans="1:12" ht="21">
      <c r="A7" s="49" t="s">
        <v>16</v>
      </c>
      <c r="B7" s="49" t="s">
        <v>22</v>
      </c>
      <c r="C7" s="49" t="s">
        <v>53</v>
      </c>
      <c r="D7" s="49" t="s">
        <v>11</v>
      </c>
      <c r="E7" s="49" t="s">
        <v>21</v>
      </c>
      <c r="F7" s="49" t="s">
        <v>12</v>
      </c>
      <c r="G7" s="49" t="s">
        <v>96</v>
      </c>
      <c r="H7" s="49" t="s">
        <v>99</v>
      </c>
      <c r="I7" s="49" t="s">
        <v>14</v>
      </c>
      <c r="J7" s="49" t="s">
        <v>13</v>
      </c>
    </row>
    <row r="8" spans="1:12" ht="67.5">
      <c r="A8" s="47" t="s">
        <v>2</v>
      </c>
      <c r="B8" s="52" t="s">
        <v>132</v>
      </c>
      <c r="C8" s="52" t="s">
        <v>119</v>
      </c>
      <c r="D8" s="47" t="s">
        <v>54</v>
      </c>
      <c r="E8" s="52" t="s">
        <v>57</v>
      </c>
      <c r="F8" s="52" t="s">
        <v>231</v>
      </c>
      <c r="G8" s="47" t="s">
        <v>198</v>
      </c>
      <c r="H8" s="52" t="s">
        <v>123</v>
      </c>
      <c r="I8" s="47">
        <f>5*3*3</f>
        <v>45</v>
      </c>
      <c r="J8" s="47" t="s">
        <v>20</v>
      </c>
      <c r="L8" s="1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L10" s="12"/>
    </row>
    <row r="11" spans="1:12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</row>
    <row r="12" spans="1:12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2" ht="123" customHeight="1">
      <c r="A13" s="27" t="s">
        <v>7</v>
      </c>
      <c r="B13" s="35" t="s">
        <v>171</v>
      </c>
      <c r="C13" s="35" t="s">
        <v>180</v>
      </c>
      <c r="D13" s="48" t="s">
        <v>19</v>
      </c>
      <c r="E13" s="35" t="s">
        <v>250</v>
      </c>
      <c r="F13" s="35" t="s">
        <v>251</v>
      </c>
      <c r="G13" s="47" t="s">
        <v>198</v>
      </c>
      <c r="H13" s="52" t="s">
        <v>123</v>
      </c>
      <c r="I13" s="47">
        <f>10*2*3</f>
        <v>60</v>
      </c>
      <c r="J13" s="81" t="s">
        <v>141</v>
      </c>
    </row>
    <row r="14" spans="1:12" ht="114.75" customHeight="1">
      <c r="A14" s="27" t="s">
        <v>8</v>
      </c>
      <c r="B14" s="52" t="s">
        <v>69</v>
      </c>
      <c r="C14" s="27"/>
      <c r="D14" s="47" t="s">
        <v>19</v>
      </c>
      <c r="E14" s="52" t="s">
        <v>210</v>
      </c>
      <c r="F14" s="52" t="s">
        <v>252</v>
      </c>
      <c r="G14" s="47" t="s">
        <v>198</v>
      </c>
      <c r="H14" s="52" t="s">
        <v>123</v>
      </c>
      <c r="I14" s="47">
        <v>60</v>
      </c>
      <c r="J14" s="82"/>
      <c r="L14" s="41"/>
    </row>
    <row r="15" spans="1:12">
      <c r="A15" s="2"/>
      <c r="B15" s="4"/>
      <c r="C15" s="4"/>
      <c r="D15" s="2"/>
      <c r="E15" s="4"/>
      <c r="F15" s="4"/>
      <c r="G15" s="4"/>
      <c r="H15" s="4"/>
      <c r="I15" s="4"/>
      <c r="J15" s="4"/>
    </row>
    <row r="16" spans="1:12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2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L17" s="1"/>
    </row>
    <row r="18" spans="1:12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</row>
    <row r="19" spans="1:1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9"/>
    </row>
    <row r="20" spans="1:12" ht="205.5" customHeight="1">
      <c r="A20" s="27" t="s">
        <v>196</v>
      </c>
      <c r="B20" s="52" t="s">
        <v>208</v>
      </c>
      <c r="C20" s="52" t="s">
        <v>61</v>
      </c>
      <c r="D20" s="47" t="s">
        <v>120</v>
      </c>
      <c r="E20" s="52" t="s">
        <v>209</v>
      </c>
      <c r="F20" s="27" t="s">
        <v>34</v>
      </c>
      <c r="G20" s="47" t="s">
        <v>198</v>
      </c>
      <c r="H20" s="29" t="s">
        <v>124</v>
      </c>
      <c r="I20" s="47">
        <v>8</v>
      </c>
      <c r="J20" s="47" t="s">
        <v>126</v>
      </c>
      <c r="L20" s="1"/>
    </row>
    <row r="21" spans="1:12" ht="117.75" customHeight="1">
      <c r="A21" s="38" t="s">
        <v>197</v>
      </c>
      <c r="B21" s="52" t="s">
        <v>244</v>
      </c>
      <c r="C21" s="52" t="s">
        <v>62</v>
      </c>
      <c r="D21" s="47" t="s">
        <v>35</v>
      </c>
      <c r="E21" s="52" t="s">
        <v>253</v>
      </c>
      <c r="F21" s="52" t="s">
        <v>184</v>
      </c>
      <c r="G21" s="47" t="s">
        <v>198</v>
      </c>
      <c r="H21" s="29" t="s">
        <v>124</v>
      </c>
      <c r="I21" s="47">
        <v>24</v>
      </c>
      <c r="J21" s="47" t="s">
        <v>44</v>
      </c>
      <c r="L21" s="1"/>
    </row>
    <row r="22" spans="1:12">
      <c r="A22" s="32"/>
      <c r="B22" s="30"/>
      <c r="C22" s="30"/>
      <c r="D22" s="30"/>
      <c r="E22" s="30"/>
      <c r="F22" s="30"/>
      <c r="G22" s="33"/>
      <c r="H22" s="31"/>
      <c r="I22" s="2"/>
      <c r="J22" s="2"/>
    </row>
    <row r="23" spans="1:12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2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</row>
    <row r="25" spans="1:12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2" ht="56.25">
      <c r="A26" s="47" t="s">
        <v>15</v>
      </c>
      <c r="B26" s="52" t="s">
        <v>52</v>
      </c>
      <c r="C26" s="52" t="s">
        <v>38</v>
      </c>
      <c r="D26" s="47" t="s">
        <v>120</v>
      </c>
      <c r="E26" s="52" t="s">
        <v>43</v>
      </c>
      <c r="F26" s="52" t="s">
        <v>148</v>
      </c>
      <c r="G26" s="47" t="s">
        <v>198</v>
      </c>
      <c r="H26" s="29" t="s">
        <v>191</v>
      </c>
      <c r="I26" s="47">
        <v>8</v>
      </c>
      <c r="J26" s="47" t="s">
        <v>64</v>
      </c>
    </row>
    <row r="27" spans="1:12" ht="56.25">
      <c r="A27" s="47" t="s">
        <v>18</v>
      </c>
      <c r="B27" s="52" t="s">
        <v>39</v>
      </c>
      <c r="C27" s="52" t="s">
        <v>40</v>
      </c>
      <c r="D27" s="47" t="s">
        <v>125</v>
      </c>
      <c r="E27" s="52" t="s">
        <v>41</v>
      </c>
      <c r="F27" s="52" t="s">
        <v>193</v>
      </c>
      <c r="G27" s="47" t="s">
        <v>198</v>
      </c>
      <c r="H27" s="29" t="s">
        <v>124</v>
      </c>
      <c r="I27" s="37">
        <v>8</v>
      </c>
      <c r="J27" s="47" t="s">
        <v>42</v>
      </c>
    </row>
    <row r="28" spans="1:12">
      <c r="A28" s="2"/>
      <c r="B28" s="4"/>
      <c r="C28" s="4"/>
      <c r="D28" s="2"/>
      <c r="E28" s="4"/>
      <c r="F28" s="4"/>
      <c r="G28" s="4"/>
      <c r="H28" s="2"/>
      <c r="I28" s="2"/>
      <c r="J28" s="2"/>
    </row>
    <row r="29" spans="1:12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2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</row>
    <row r="31" spans="1:12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2" ht="90">
      <c r="A32" s="27" t="s">
        <v>36</v>
      </c>
      <c r="B32" s="52" t="s">
        <v>46</v>
      </c>
      <c r="C32" s="52" t="s">
        <v>67</v>
      </c>
      <c r="D32" s="47" t="s">
        <v>125</v>
      </c>
      <c r="E32" s="52" t="s">
        <v>68</v>
      </c>
      <c r="F32" s="52" t="s">
        <v>234</v>
      </c>
      <c r="G32" s="47" t="s">
        <v>198</v>
      </c>
      <c r="H32" s="52" t="s">
        <v>124</v>
      </c>
      <c r="I32" s="34">
        <f>5*2*2</f>
        <v>20</v>
      </c>
      <c r="J32" s="47" t="s">
        <v>127</v>
      </c>
    </row>
    <row r="33" spans="1:13" s="7" customFormat="1" ht="67.5">
      <c r="A33" s="27" t="s">
        <v>37</v>
      </c>
      <c r="B33" s="52" t="s">
        <v>48</v>
      </c>
      <c r="C33" s="52" t="s">
        <v>115</v>
      </c>
      <c r="D33" s="47" t="s">
        <v>120</v>
      </c>
      <c r="E33" s="52" t="s">
        <v>66</v>
      </c>
      <c r="F33" s="66" t="s">
        <v>286</v>
      </c>
      <c r="G33" s="47" t="s">
        <v>198</v>
      </c>
      <c r="H33" s="52" t="s">
        <v>124</v>
      </c>
      <c r="I33" s="47">
        <v>20</v>
      </c>
      <c r="J33" s="47" t="s">
        <v>142</v>
      </c>
      <c r="K33" s="1"/>
      <c r="L33" s="13"/>
    </row>
    <row r="34" spans="1:13" s="7" customFormat="1" ht="45">
      <c r="A34" s="27" t="s">
        <v>158</v>
      </c>
      <c r="B34" s="52" t="s">
        <v>49</v>
      </c>
      <c r="C34" s="52" t="s">
        <v>111</v>
      </c>
      <c r="D34" s="47" t="s">
        <v>28</v>
      </c>
      <c r="E34" s="52" t="s">
        <v>155</v>
      </c>
      <c r="F34" s="52" t="s">
        <v>254</v>
      </c>
      <c r="G34" s="47" t="s">
        <v>198</v>
      </c>
      <c r="H34" s="52" t="s">
        <v>124</v>
      </c>
      <c r="I34" s="47">
        <v>25</v>
      </c>
      <c r="J34" s="47" t="s">
        <v>50</v>
      </c>
      <c r="K34" s="43"/>
      <c r="L34" s="13"/>
    </row>
    <row r="36" spans="1:13" ht="12.75" customHeight="1">
      <c r="A36" s="74" t="s">
        <v>179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3">
      <c r="A37" s="73" t="s">
        <v>16</v>
      </c>
      <c r="B37" s="73" t="s">
        <v>22</v>
      </c>
      <c r="C37" s="73" t="s">
        <v>53</v>
      </c>
      <c r="D37" s="73" t="s">
        <v>11</v>
      </c>
      <c r="E37" s="73" t="s">
        <v>21</v>
      </c>
      <c r="F37" s="73" t="s">
        <v>12</v>
      </c>
      <c r="G37" s="73" t="s">
        <v>96</v>
      </c>
      <c r="H37" s="73" t="s">
        <v>99</v>
      </c>
      <c r="I37" s="73" t="s">
        <v>14</v>
      </c>
      <c r="J37" s="73" t="s">
        <v>13</v>
      </c>
      <c r="L37" s="1"/>
    </row>
    <row r="38" spans="1:13">
      <c r="A38" s="73"/>
      <c r="B38" s="73"/>
      <c r="C38" s="73"/>
      <c r="D38" s="73"/>
      <c r="E38" s="73"/>
      <c r="F38" s="73"/>
      <c r="G38" s="73"/>
      <c r="H38" s="73"/>
      <c r="I38" s="73"/>
      <c r="J38" s="73"/>
      <c r="L38" s="1"/>
    </row>
    <row r="39" spans="1:13" ht="101.25">
      <c r="A39" s="27" t="s">
        <v>45</v>
      </c>
      <c r="B39" s="52" t="s">
        <v>70</v>
      </c>
      <c r="C39" s="52" t="s">
        <v>185</v>
      </c>
      <c r="D39" s="47" t="s">
        <v>19</v>
      </c>
      <c r="E39" s="52" t="s">
        <v>71</v>
      </c>
      <c r="F39" s="52" t="s">
        <v>245</v>
      </c>
      <c r="G39" s="47" t="s">
        <v>198</v>
      </c>
      <c r="H39" s="52" t="s">
        <v>124</v>
      </c>
      <c r="I39" s="34">
        <f>5*6*2</f>
        <v>60</v>
      </c>
      <c r="J39" s="47" t="s">
        <v>79</v>
      </c>
      <c r="K39" s="43"/>
      <c r="L39" s="1"/>
    </row>
    <row r="40" spans="1:13">
      <c r="A40" s="60"/>
      <c r="B40" s="60"/>
      <c r="C40" s="60"/>
      <c r="D40" s="60"/>
      <c r="E40" s="60"/>
      <c r="F40" s="60"/>
      <c r="G40" s="60"/>
      <c r="H40" s="60"/>
      <c r="I40" s="60"/>
      <c r="J40" s="60"/>
      <c r="L40" s="1"/>
    </row>
    <row r="41" spans="1:13" ht="12.75" customHeight="1">
      <c r="A41" s="79" t="s">
        <v>25</v>
      </c>
      <c r="B41" s="79"/>
      <c r="C41" s="79"/>
      <c r="D41" s="7"/>
      <c r="E41" s="7"/>
      <c r="F41" s="7"/>
      <c r="G41" s="7"/>
      <c r="H41" s="7"/>
      <c r="I41" s="7"/>
      <c r="J41" s="14"/>
      <c r="L41" s="1"/>
      <c r="M41" s="14"/>
    </row>
    <row r="42" spans="1:13">
      <c r="L42" s="1"/>
    </row>
    <row r="43" spans="1:13">
      <c r="J43" s="14"/>
      <c r="L43" s="1"/>
    </row>
  </sheetData>
  <customSheetViews>
    <customSheetView guid="{98EA6DC0-3792-4CF7-AB6A-F664A719F81E}" showGridLines="0">
      <pane xSplit="2" ySplit="3" topLeftCell="C26" activePane="bottomRight" state="frozen"/>
      <selection pane="bottomRight" activeCell="F33" sqref="F33"/>
      <rowBreaks count="2" manualBreakCount="2">
        <brk id="14" max="10" man="1"/>
        <brk id="27" max="13" man="1"/>
      </rowBreaks>
      <pageMargins left="0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2">
    <mergeCell ref="G11:G12"/>
    <mergeCell ref="H11:H12"/>
    <mergeCell ref="I11:I12"/>
    <mergeCell ref="A1:J1"/>
    <mergeCell ref="A3:J3"/>
    <mergeCell ref="A5:J5"/>
    <mergeCell ref="A6:J6"/>
    <mergeCell ref="A10:J10"/>
    <mergeCell ref="E11:E12"/>
    <mergeCell ref="A11:A12"/>
    <mergeCell ref="B11:B12"/>
    <mergeCell ref="C11:C12"/>
    <mergeCell ref="D11:D12"/>
    <mergeCell ref="F11:F12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J18:J19"/>
    <mergeCell ref="H18:H19"/>
    <mergeCell ref="I18:I19"/>
    <mergeCell ref="J13:J14"/>
    <mergeCell ref="J11:J12"/>
    <mergeCell ref="G37:G38"/>
    <mergeCell ref="H37:H38"/>
    <mergeCell ref="I37:I38"/>
    <mergeCell ref="A23:J23"/>
    <mergeCell ref="A24:A25"/>
    <mergeCell ref="B24:B25"/>
    <mergeCell ref="C24:C25"/>
    <mergeCell ref="D24:D25"/>
    <mergeCell ref="E24:E25"/>
    <mergeCell ref="F24:F25"/>
    <mergeCell ref="B30:B31"/>
    <mergeCell ref="C30:C31"/>
    <mergeCell ref="D30:D31"/>
    <mergeCell ref="E30:E31"/>
    <mergeCell ref="A41:C41"/>
    <mergeCell ref="A37:A38"/>
    <mergeCell ref="B37:B38"/>
    <mergeCell ref="C37:C38"/>
    <mergeCell ref="D37:D38"/>
    <mergeCell ref="J37:J38"/>
    <mergeCell ref="I30:I31"/>
    <mergeCell ref="J30:J31"/>
    <mergeCell ref="G24:G25"/>
    <mergeCell ref="H24:H25"/>
    <mergeCell ref="I24:I25"/>
    <mergeCell ref="J24:J25"/>
    <mergeCell ref="A29:J29"/>
    <mergeCell ref="E37:E38"/>
    <mergeCell ref="F37:F38"/>
    <mergeCell ref="G30:G31"/>
    <mergeCell ref="H30:H31"/>
    <mergeCell ref="A36:J36"/>
    <mergeCell ref="A30:A31"/>
    <mergeCell ref="F30:F31"/>
  </mergeCells>
  <printOptions horizontalCentered="1"/>
  <pageMargins left="0" right="0" top="0.59055118110236227" bottom="0.19685039370078741" header="0.31496062992125984" footer="0.19685039370078741"/>
  <pageSetup paperSize="9" scale="97" orientation="landscape" r:id="rId2"/>
  <rowBreaks count="2" manualBreakCount="2">
    <brk id="14" max="10" man="1"/>
    <brk id="2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7" sqref="M7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13.140625" style="1" bestFit="1" customWidth="1"/>
    <col min="13" max="13" width="9.140625" style="1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</row>
    <row r="2" spans="1:13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customHeight="1">
      <c r="A3" s="71" t="s">
        <v>272</v>
      </c>
      <c r="B3" s="71"/>
      <c r="C3" s="71"/>
      <c r="D3" s="71"/>
      <c r="E3" s="71"/>
      <c r="F3" s="71"/>
      <c r="G3" s="71"/>
      <c r="H3" s="71"/>
      <c r="I3" s="71"/>
      <c r="J3" s="71"/>
      <c r="K3" s="19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</row>
    <row r="6" spans="1:13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</row>
    <row r="7" spans="1:13" ht="21">
      <c r="A7" s="55" t="s">
        <v>16</v>
      </c>
      <c r="B7" s="55" t="s">
        <v>22</v>
      </c>
      <c r="C7" s="55" t="s">
        <v>53</v>
      </c>
      <c r="D7" s="55" t="s">
        <v>11</v>
      </c>
      <c r="E7" s="55" t="s">
        <v>21</v>
      </c>
      <c r="F7" s="55" t="s">
        <v>12</v>
      </c>
      <c r="G7" s="55" t="s">
        <v>96</v>
      </c>
      <c r="H7" s="55" t="s">
        <v>99</v>
      </c>
      <c r="I7" s="55" t="s">
        <v>14</v>
      </c>
      <c r="J7" s="55" t="s">
        <v>13</v>
      </c>
      <c r="K7" s="57"/>
    </row>
    <row r="8" spans="1:13" ht="67.5">
      <c r="A8" s="53" t="s">
        <v>2</v>
      </c>
      <c r="B8" s="54" t="s">
        <v>132</v>
      </c>
      <c r="C8" s="54" t="s">
        <v>119</v>
      </c>
      <c r="D8" s="53" t="s">
        <v>54</v>
      </c>
      <c r="E8" s="54" t="s">
        <v>57</v>
      </c>
      <c r="F8" s="54" t="s">
        <v>231</v>
      </c>
      <c r="G8" s="53" t="s">
        <v>137</v>
      </c>
      <c r="H8" s="54" t="s">
        <v>123</v>
      </c>
      <c r="I8" s="53">
        <f>5*2*3</f>
        <v>30</v>
      </c>
      <c r="J8" s="53" t="s">
        <v>20</v>
      </c>
      <c r="M8" s="1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K10" s="21"/>
      <c r="M10" s="12"/>
    </row>
    <row r="11" spans="1:13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K11" s="21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3"/>
    </row>
    <row r="13" spans="1:13" ht="136.5" customHeight="1">
      <c r="A13" s="27" t="s">
        <v>7</v>
      </c>
      <c r="B13" s="35" t="s">
        <v>171</v>
      </c>
      <c r="C13" s="35" t="s">
        <v>180</v>
      </c>
      <c r="D13" s="58" t="s">
        <v>19</v>
      </c>
      <c r="E13" s="35" t="s">
        <v>250</v>
      </c>
      <c r="F13" s="35" t="s">
        <v>251</v>
      </c>
      <c r="G13" s="53" t="s">
        <v>137</v>
      </c>
      <c r="H13" s="54" t="s">
        <v>123</v>
      </c>
      <c r="I13" s="53">
        <v>60</v>
      </c>
      <c r="J13" s="81" t="s">
        <v>141</v>
      </c>
      <c r="K13" s="5"/>
    </row>
    <row r="14" spans="1:13" ht="102" customHeight="1">
      <c r="A14" s="27" t="s">
        <v>8</v>
      </c>
      <c r="B14" s="54" t="s">
        <v>69</v>
      </c>
      <c r="C14" s="27"/>
      <c r="D14" s="53" t="s">
        <v>19</v>
      </c>
      <c r="E14" s="54" t="s">
        <v>210</v>
      </c>
      <c r="F14" s="54" t="s">
        <v>252</v>
      </c>
      <c r="G14" s="53" t="s">
        <v>137</v>
      </c>
      <c r="H14" s="54" t="s">
        <v>123</v>
      </c>
      <c r="I14" s="53">
        <v>60</v>
      </c>
      <c r="J14" s="82"/>
      <c r="M14" s="1"/>
    </row>
    <row r="15" spans="1:13">
      <c r="A15" s="2"/>
      <c r="B15" s="4"/>
      <c r="C15" s="4"/>
      <c r="D15" s="2"/>
      <c r="E15" s="4"/>
      <c r="F15" s="4"/>
      <c r="G15" s="4"/>
      <c r="H15" s="4"/>
      <c r="I15" s="4"/>
      <c r="J15" s="4"/>
      <c r="K15" s="4"/>
    </row>
    <row r="16" spans="1:13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  <c r="K16" s="21"/>
    </row>
    <row r="17" spans="1:13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M17" s="1"/>
    </row>
    <row r="18" spans="1:13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K18" s="24"/>
    </row>
    <row r="19" spans="1:1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5"/>
      <c r="L19" s="9"/>
    </row>
    <row r="20" spans="1:13" ht="205.5" customHeight="1">
      <c r="A20" s="27" t="s">
        <v>196</v>
      </c>
      <c r="B20" s="54" t="s">
        <v>208</v>
      </c>
      <c r="C20" s="54" t="s">
        <v>61</v>
      </c>
      <c r="D20" s="53" t="s">
        <v>120</v>
      </c>
      <c r="E20" s="54" t="s">
        <v>209</v>
      </c>
      <c r="F20" s="27" t="s">
        <v>34</v>
      </c>
      <c r="G20" s="53" t="s">
        <v>137</v>
      </c>
      <c r="H20" s="29" t="s">
        <v>124</v>
      </c>
      <c r="I20" s="53">
        <v>8</v>
      </c>
      <c r="J20" s="53" t="s">
        <v>126</v>
      </c>
      <c r="M20" s="1"/>
    </row>
    <row r="21" spans="1:13" ht="117.75" customHeight="1">
      <c r="A21" s="38" t="s">
        <v>197</v>
      </c>
      <c r="B21" s="54" t="s">
        <v>244</v>
      </c>
      <c r="C21" s="54" t="s">
        <v>62</v>
      </c>
      <c r="D21" s="53" t="s">
        <v>35</v>
      </c>
      <c r="E21" s="54" t="s">
        <v>270</v>
      </c>
      <c r="F21" s="54" t="s">
        <v>184</v>
      </c>
      <c r="G21" s="53" t="s">
        <v>137</v>
      </c>
      <c r="H21" s="29" t="s">
        <v>124</v>
      </c>
      <c r="I21" s="53">
        <v>16</v>
      </c>
      <c r="J21" s="53" t="s">
        <v>44</v>
      </c>
      <c r="M21" s="1"/>
    </row>
    <row r="22" spans="1:13">
      <c r="A22" s="32"/>
      <c r="B22" s="30"/>
      <c r="C22" s="30"/>
      <c r="D22" s="30"/>
      <c r="E22" s="30"/>
      <c r="F22" s="30"/>
      <c r="G22" s="33"/>
      <c r="H22" s="31"/>
      <c r="I22" s="2"/>
      <c r="J22" s="2"/>
      <c r="K22" s="4"/>
    </row>
    <row r="23" spans="1:13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21"/>
    </row>
    <row r="24" spans="1:13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  <c r="K24" s="21"/>
    </row>
    <row r="25" spans="1:1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3"/>
    </row>
    <row r="26" spans="1:13" ht="56.25">
      <c r="A26" s="53" t="s">
        <v>15</v>
      </c>
      <c r="B26" s="54" t="s">
        <v>52</v>
      </c>
      <c r="C26" s="54" t="s">
        <v>38</v>
      </c>
      <c r="D26" s="53" t="s">
        <v>120</v>
      </c>
      <c r="E26" s="54" t="s">
        <v>43</v>
      </c>
      <c r="F26" s="54" t="s">
        <v>148</v>
      </c>
      <c r="G26" s="53" t="s">
        <v>137</v>
      </c>
      <c r="H26" s="29" t="s">
        <v>191</v>
      </c>
      <c r="I26" s="53">
        <v>8</v>
      </c>
      <c r="J26" s="53" t="s">
        <v>64</v>
      </c>
      <c r="K26" s="22"/>
    </row>
    <row r="27" spans="1:13" ht="56.25">
      <c r="A27" s="53" t="s">
        <v>18</v>
      </c>
      <c r="B27" s="54" t="s">
        <v>39</v>
      </c>
      <c r="C27" s="54" t="s">
        <v>40</v>
      </c>
      <c r="D27" s="53" t="s">
        <v>125</v>
      </c>
      <c r="E27" s="54" t="s">
        <v>41</v>
      </c>
      <c r="F27" s="54" t="s">
        <v>193</v>
      </c>
      <c r="G27" s="53" t="s">
        <v>137</v>
      </c>
      <c r="H27" s="29" t="s">
        <v>124</v>
      </c>
      <c r="I27" s="37">
        <v>16</v>
      </c>
      <c r="J27" s="53" t="s">
        <v>42</v>
      </c>
    </row>
    <row r="28" spans="1:13">
      <c r="A28" s="2"/>
      <c r="B28" s="4"/>
      <c r="C28" s="4"/>
      <c r="D28" s="2"/>
      <c r="E28" s="4"/>
      <c r="F28" s="4"/>
      <c r="G28" s="4"/>
      <c r="H28" s="2"/>
      <c r="I28" s="2"/>
      <c r="J28" s="2"/>
      <c r="K28" s="2"/>
    </row>
    <row r="29" spans="1:13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24"/>
    </row>
    <row r="30" spans="1:13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  <c r="K30" s="24"/>
    </row>
    <row r="31" spans="1:1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25"/>
    </row>
    <row r="32" spans="1:13" s="7" customFormat="1" ht="45">
      <c r="A32" s="27" t="s">
        <v>36</v>
      </c>
      <c r="B32" s="54" t="s">
        <v>49</v>
      </c>
      <c r="C32" s="54" t="s">
        <v>111</v>
      </c>
      <c r="D32" s="53" t="s">
        <v>28</v>
      </c>
      <c r="E32" s="54" t="s">
        <v>155</v>
      </c>
      <c r="F32" s="54" t="s">
        <v>271</v>
      </c>
      <c r="G32" s="53" t="s">
        <v>137</v>
      </c>
      <c r="H32" s="54" t="s">
        <v>124</v>
      </c>
      <c r="I32" s="53">
        <f>2*2*2</f>
        <v>8</v>
      </c>
      <c r="J32" s="53" t="s">
        <v>50</v>
      </c>
      <c r="K32" s="43"/>
      <c r="M32" s="13"/>
    </row>
    <row r="34" spans="1:13" ht="12.75" customHeight="1">
      <c r="A34" s="74" t="s">
        <v>179</v>
      </c>
      <c r="B34" s="74"/>
      <c r="C34" s="74"/>
      <c r="D34" s="74"/>
      <c r="E34" s="74"/>
      <c r="F34" s="74"/>
      <c r="G34" s="74"/>
      <c r="H34" s="74"/>
      <c r="I34" s="74"/>
      <c r="J34" s="74"/>
      <c r="K34" s="24"/>
    </row>
    <row r="35" spans="1:13">
      <c r="A35" s="73" t="s">
        <v>16</v>
      </c>
      <c r="B35" s="73" t="s">
        <v>22</v>
      </c>
      <c r="C35" s="73" t="s">
        <v>53</v>
      </c>
      <c r="D35" s="73" t="s">
        <v>11</v>
      </c>
      <c r="E35" s="73" t="s">
        <v>21</v>
      </c>
      <c r="F35" s="73" t="s">
        <v>12</v>
      </c>
      <c r="G35" s="73" t="s">
        <v>96</v>
      </c>
      <c r="H35" s="73" t="s">
        <v>99</v>
      </c>
      <c r="I35" s="73" t="s">
        <v>14</v>
      </c>
      <c r="J35" s="73" t="s">
        <v>13</v>
      </c>
      <c r="K35" s="21"/>
      <c r="M35" s="1"/>
    </row>
    <row r="36" spans="1:1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23"/>
      <c r="M36" s="1"/>
    </row>
    <row r="37" spans="1:13" ht="101.25">
      <c r="A37" s="27" t="s">
        <v>45</v>
      </c>
      <c r="B37" s="54" t="s">
        <v>70</v>
      </c>
      <c r="C37" s="54" t="s">
        <v>185</v>
      </c>
      <c r="D37" s="53" t="s">
        <v>19</v>
      </c>
      <c r="E37" s="54" t="s">
        <v>71</v>
      </c>
      <c r="F37" s="54" t="s">
        <v>246</v>
      </c>
      <c r="G37" s="53" t="s">
        <v>137</v>
      </c>
      <c r="H37" s="54" t="s">
        <v>124</v>
      </c>
      <c r="I37" s="34">
        <f>2*4*2</f>
        <v>16</v>
      </c>
      <c r="J37" s="53" t="s">
        <v>79</v>
      </c>
      <c r="K37" s="45"/>
      <c r="L37" s="9"/>
      <c r="M37" s="1"/>
    </row>
    <row r="38" spans="1:1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1"/>
    </row>
    <row r="39" spans="1:13" ht="12.75" customHeight="1">
      <c r="A39" s="79" t="s">
        <v>25</v>
      </c>
      <c r="B39" s="79"/>
      <c r="C39" s="79"/>
      <c r="D39" s="7"/>
      <c r="E39" s="7"/>
      <c r="F39" s="7"/>
      <c r="G39" s="7"/>
      <c r="H39" s="7"/>
      <c r="I39" s="7"/>
      <c r="J39" s="14"/>
      <c r="K39" s="7"/>
      <c r="M39" s="1"/>
    </row>
    <row r="40" spans="1:13">
      <c r="M40" s="1"/>
    </row>
    <row r="41" spans="1:13">
      <c r="J41" s="14"/>
      <c r="M41" s="1"/>
    </row>
  </sheetData>
  <customSheetViews>
    <customSheetView guid="{98EA6DC0-3792-4CF7-AB6A-F664A719F81E}" showGridLines="0">
      <pane xSplit="2" ySplit="3" topLeftCell="C4" activePane="bottomRight" state="frozen"/>
      <selection pane="bottomRight" activeCell="M7" sqref="M7"/>
      <rowBreaks count="2" manualBreakCount="2">
        <brk id="14" max="10" man="1"/>
        <brk id="27" max="12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2">
    <mergeCell ref="A1:J1"/>
    <mergeCell ref="A3:J3"/>
    <mergeCell ref="A5:J5"/>
    <mergeCell ref="A6:J6"/>
    <mergeCell ref="E11:E12"/>
    <mergeCell ref="F11:F12"/>
    <mergeCell ref="G11:G12"/>
    <mergeCell ref="H11:H12"/>
    <mergeCell ref="A10:J10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J13:J14"/>
    <mergeCell ref="A11:A12"/>
    <mergeCell ref="B11:B12"/>
    <mergeCell ref="C11:C12"/>
    <mergeCell ref="D11:D12"/>
    <mergeCell ref="I11:I12"/>
    <mergeCell ref="J11:J12"/>
    <mergeCell ref="A29:J29"/>
    <mergeCell ref="H18:H19"/>
    <mergeCell ref="I18:I19"/>
    <mergeCell ref="J18:J19"/>
    <mergeCell ref="A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I30:I31"/>
    <mergeCell ref="J30:J31"/>
    <mergeCell ref="A34:J34"/>
    <mergeCell ref="A30:A31"/>
    <mergeCell ref="B30:B31"/>
    <mergeCell ref="C30:C31"/>
    <mergeCell ref="D30:D31"/>
    <mergeCell ref="E30:E31"/>
    <mergeCell ref="F30:F31"/>
    <mergeCell ref="G30:G31"/>
    <mergeCell ref="H30:H31"/>
    <mergeCell ref="G35:G36"/>
    <mergeCell ref="H35:H36"/>
    <mergeCell ref="I35:I36"/>
    <mergeCell ref="J35:J36"/>
    <mergeCell ref="E35:E36"/>
    <mergeCell ref="F35:F36"/>
    <mergeCell ref="A39:C39"/>
    <mergeCell ref="A35:A36"/>
    <mergeCell ref="B35:B36"/>
    <mergeCell ref="C35:C36"/>
    <mergeCell ref="D35:D36"/>
  </mergeCells>
  <printOptions horizontalCentered="1"/>
  <pageMargins left="0.59055118110236227" right="0" top="0.59055118110236227" bottom="0.19685039370078741" header="0.31496062992125984" footer="0.19685039370078741"/>
  <pageSetup paperSize="9" scale="97" orientation="landscape" r:id="rId2"/>
  <rowBreaks count="2" manualBreakCount="2">
    <brk id="14" max="10" man="1"/>
    <brk id="2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" sqref="L1:L1048576"/>
    </sheetView>
  </sheetViews>
  <sheetFormatPr defaultRowHeight="12.75"/>
  <cols>
    <col min="1" max="1" width="4.85546875" style="1" customWidth="1"/>
    <col min="2" max="2" width="20.85546875" style="1" customWidth="1"/>
    <col min="3" max="3" width="22.85546875" style="1" customWidth="1"/>
    <col min="4" max="4" width="11" style="1" customWidth="1"/>
    <col min="5" max="5" width="22.42578125" style="1" customWidth="1"/>
    <col min="6" max="6" width="20.42578125" style="1" customWidth="1"/>
    <col min="7" max="7" width="10.5703125" style="1" customWidth="1"/>
    <col min="8" max="8" width="8.7109375" style="1" customWidth="1"/>
    <col min="9" max="9" width="4.85546875" style="1" bestFit="1" customWidth="1"/>
    <col min="10" max="10" width="11.85546875" style="1" customWidth="1"/>
    <col min="11" max="11" width="3.5703125" style="1" bestFit="1" customWidth="1"/>
    <col min="12" max="12" width="13.140625" style="1" bestFit="1" customWidth="1"/>
    <col min="13" max="13" width="9.140625" style="11"/>
    <col min="14" max="16384" width="9.140625" style="1"/>
  </cols>
  <sheetData>
    <row r="1" spans="1:13" ht="15.75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20"/>
    </row>
    <row r="2" spans="1:13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customHeight="1">
      <c r="A3" s="71" t="s">
        <v>273</v>
      </c>
      <c r="B3" s="71"/>
      <c r="C3" s="71"/>
      <c r="D3" s="71"/>
      <c r="E3" s="71"/>
      <c r="F3" s="71"/>
      <c r="G3" s="71"/>
      <c r="H3" s="71"/>
      <c r="I3" s="71"/>
      <c r="J3" s="71"/>
      <c r="K3" s="19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5.75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8"/>
    </row>
    <row r="6" spans="1:13" ht="12.7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17"/>
    </row>
    <row r="7" spans="1:13" ht="21">
      <c r="A7" s="55" t="s">
        <v>16</v>
      </c>
      <c r="B7" s="55" t="s">
        <v>22</v>
      </c>
      <c r="C7" s="55" t="s">
        <v>53</v>
      </c>
      <c r="D7" s="55" t="s">
        <v>11</v>
      </c>
      <c r="E7" s="55" t="s">
        <v>21</v>
      </c>
      <c r="F7" s="55" t="s">
        <v>12</v>
      </c>
      <c r="G7" s="55" t="s">
        <v>96</v>
      </c>
      <c r="H7" s="55" t="s">
        <v>99</v>
      </c>
      <c r="I7" s="55" t="s">
        <v>14</v>
      </c>
      <c r="J7" s="55" t="s">
        <v>13</v>
      </c>
      <c r="K7" s="57"/>
    </row>
    <row r="8" spans="1:13" ht="67.5">
      <c r="A8" s="53" t="s">
        <v>2</v>
      </c>
      <c r="B8" s="54" t="s">
        <v>132</v>
      </c>
      <c r="C8" s="54" t="s">
        <v>119</v>
      </c>
      <c r="D8" s="53" t="s">
        <v>54</v>
      </c>
      <c r="E8" s="54" t="s">
        <v>57</v>
      </c>
      <c r="F8" s="54" t="s">
        <v>231</v>
      </c>
      <c r="G8" s="53" t="s">
        <v>137</v>
      </c>
      <c r="H8" s="54" t="s">
        <v>123</v>
      </c>
      <c r="I8" s="53">
        <v>30</v>
      </c>
      <c r="J8" s="53" t="s">
        <v>20</v>
      </c>
      <c r="M8" s="1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s="3" customFormat="1" ht="26.25" customHeight="1">
      <c r="A10" s="74" t="s">
        <v>151</v>
      </c>
      <c r="B10" s="74"/>
      <c r="C10" s="74"/>
      <c r="D10" s="74"/>
      <c r="E10" s="74"/>
      <c r="F10" s="74"/>
      <c r="G10" s="74"/>
      <c r="H10" s="74"/>
      <c r="I10" s="74"/>
      <c r="J10" s="74"/>
      <c r="K10" s="21"/>
      <c r="M10" s="12"/>
    </row>
    <row r="11" spans="1:13">
      <c r="A11" s="73" t="s">
        <v>16</v>
      </c>
      <c r="B11" s="73" t="s">
        <v>22</v>
      </c>
      <c r="C11" s="73" t="s">
        <v>53</v>
      </c>
      <c r="D11" s="73" t="s">
        <v>11</v>
      </c>
      <c r="E11" s="73" t="s">
        <v>21</v>
      </c>
      <c r="F11" s="73" t="s">
        <v>12</v>
      </c>
      <c r="G11" s="73" t="s">
        <v>96</v>
      </c>
      <c r="H11" s="73" t="s">
        <v>99</v>
      </c>
      <c r="I11" s="73" t="s">
        <v>14</v>
      </c>
      <c r="J11" s="73" t="s">
        <v>13</v>
      </c>
      <c r="K11" s="21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3"/>
    </row>
    <row r="13" spans="1:13" ht="136.5" customHeight="1">
      <c r="A13" s="27" t="s">
        <v>7</v>
      </c>
      <c r="B13" s="35" t="s">
        <v>171</v>
      </c>
      <c r="C13" s="35" t="s">
        <v>180</v>
      </c>
      <c r="D13" s="58" t="s">
        <v>19</v>
      </c>
      <c r="E13" s="35" t="s">
        <v>250</v>
      </c>
      <c r="F13" s="35" t="s">
        <v>251</v>
      </c>
      <c r="G13" s="53" t="s">
        <v>137</v>
      </c>
      <c r="H13" s="54" t="s">
        <v>123</v>
      </c>
      <c r="I13" s="53">
        <v>60</v>
      </c>
      <c r="J13" s="81" t="s">
        <v>141</v>
      </c>
      <c r="K13" s="5"/>
    </row>
    <row r="14" spans="1:13" ht="102" customHeight="1">
      <c r="A14" s="27" t="s">
        <v>8</v>
      </c>
      <c r="B14" s="54" t="s">
        <v>69</v>
      </c>
      <c r="C14" s="27"/>
      <c r="D14" s="53" t="s">
        <v>19</v>
      </c>
      <c r="E14" s="54" t="s">
        <v>210</v>
      </c>
      <c r="F14" s="54" t="s">
        <v>252</v>
      </c>
      <c r="G14" s="53" t="s">
        <v>137</v>
      </c>
      <c r="H14" s="54" t="s">
        <v>123</v>
      </c>
      <c r="I14" s="53">
        <v>60</v>
      </c>
      <c r="J14" s="82"/>
      <c r="M14" s="1"/>
    </row>
    <row r="15" spans="1:13">
      <c r="A15" s="2"/>
      <c r="B15" s="4"/>
      <c r="C15" s="4"/>
      <c r="D15" s="2"/>
      <c r="E15" s="4"/>
      <c r="F15" s="4"/>
      <c r="G15" s="4"/>
      <c r="H15" s="4"/>
      <c r="I15" s="4"/>
      <c r="J15" s="4"/>
      <c r="K15" s="4"/>
    </row>
    <row r="16" spans="1:13" ht="12.75" customHeight="1">
      <c r="A16" s="74" t="s">
        <v>232</v>
      </c>
      <c r="B16" s="74"/>
      <c r="C16" s="74"/>
      <c r="D16" s="74"/>
      <c r="E16" s="74"/>
      <c r="F16" s="74"/>
      <c r="G16" s="74"/>
      <c r="H16" s="74"/>
      <c r="I16" s="74"/>
      <c r="J16" s="74"/>
      <c r="K16" s="21"/>
    </row>
    <row r="17" spans="1:13">
      <c r="A17" s="76" t="s">
        <v>195</v>
      </c>
      <c r="B17" s="77"/>
      <c r="C17" s="77"/>
      <c r="D17" s="77"/>
      <c r="E17" s="77"/>
      <c r="F17" s="77"/>
      <c r="G17" s="77"/>
      <c r="H17" s="77"/>
      <c r="I17" s="77"/>
      <c r="J17" s="78"/>
      <c r="M17" s="1"/>
    </row>
    <row r="18" spans="1:13">
      <c r="A18" s="73" t="s">
        <v>16</v>
      </c>
      <c r="B18" s="73" t="s">
        <v>22</v>
      </c>
      <c r="C18" s="73" t="s">
        <v>53</v>
      </c>
      <c r="D18" s="73" t="s">
        <v>11</v>
      </c>
      <c r="E18" s="73" t="s">
        <v>21</v>
      </c>
      <c r="F18" s="73" t="s">
        <v>12</v>
      </c>
      <c r="G18" s="73" t="s">
        <v>96</v>
      </c>
      <c r="H18" s="73" t="s">
        <v>99</v>
      </c>
      <c r="I18" s="73" t="s">
        <v>14</v>
      </c>
      <c r="J18" s="73" t="s">
        <v>13</v>
      </c>
      <c r="K18" s="24"/>
    </row>
    <row r="19" spans="1:1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5"/>
      <c r="L19" s="9"/>
    </row>
    <row r="20" spans="1:13" ht="205.5" customHeight="1">
      <c r="A20" s="27" t="s">
        <v>196</v>
      </c>
      <c r="B20" s="54" t="s">
        <v>208</v>
      </c>
      <c r="C20" s="54" t="s">
        <v>61</v>
      </c>
      <c r="D20" s="53" t="s">
        <v>120</v>
      </c>
      <c r="E20" s="54" t="s">
        <v>209</v>
      </c>
      <c r="F20" s="27" t="s">
        <v>34</v>
      </c>
      <c r="G20" s="53" t="s">
        <v>137</v>
      </c>
      <c r="H20" s="29" t="s">
        <v>124</v>
      </c>
      <c r="I20" s="53">
        <v>8</v>
      </c>
      <c r="J20" s="53" t="s">
        <v>126</v>
      </c>
      <c r="M20" s="1"/>
    </row>
    <row r="21" spans="1:13" ht="117.75" customHeight="1">
      <c r="A21" s="38" t="s">
        <v>197</v>
      </c>
      <c r="B21" s="54" t="s">
        <v>244</v>
      </c>
      <c r="C21" s="54" t="s">
        <v>62</v>
      </c>
      <c r="D21" s="53" t="s">
        <v>35</v>
      </c>
      <c r="E21" s="54" t="s">
        <v>270</v>
      </c>
      <c r="F21" s="54" t="s">
        <v>184</v>
      </c>
      <c r="G21" s="53" t="s">
        <v>137</v>
      </c>
      <c r="H21" s="29" t="s">
        <v>124</v>
      </c>
      <c r="I21" s="53">
        <v>16</v>
      </c>
      <c r="J21" s="53" t="s">
        <v>44</v>
      </c>
      <c r="M21" s="1"/>
    </row>
    <row r="22" spans="1:13">
      <c r="A22" s="32"/>
      <c r="B22" s="30"/>
      <c r="C22" s="30"/>
      <c r="D22" s="30"/>
      <c r="E22" s="30"/>
      <c r="F22" s="30"/>
      <c r="G22" s="33"/>
      <c r="H22" s="31"/>
      <c r="I22" s="2"/>
      <c r="J22" s="2"/>
      <c r="K22" s="4"/>
    </row>
    <row r="23" spans="1:13" ht="12.7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21"/>
    </row>
    <row r="24" spans="1:13">
      <c r="A24" s="73" t="s">
        <v>16</v>
      </c>
      <c r="B24" s="73" t="s">
        <v>22</v>
      </c>
      <c r="C24" s="73" t="s">
        <v>53</v>
      </c>
      <c r="D24" s="73" t="s">
        <v>11</v>
      </c>
      <c r="E24" s="73" t="s">
        <v>21</v>
      </c>
      <c r="F24" s="73" t="s">
        <v>12</v>
      </c>
      <c r="G24" s="73" t="s">
        <v>96</v>
      </c>
      <c r="H24" s="73" t="s">
        <v>99</v>
      </c>
      <c r="I24" s="73" t="s">
        <v>14</v>
      </c>
      <c r="J24" s="73" t="s">
        <v>13</v>
      </c>
      <c r="K24" s="21"/>
    </row>
    <row r="25" spans="1:1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23"/>
    </row>
    <row r="26" spans="1:13" ht="56.25">
      <c r="A26" s="53" t="s">
        <v>15</v>
      </c>
      <c r="B26" s="54" t="s">
        <v>52</v>
      </c>
      <c r="C26" s="54" t="s">
        <v>38</v>
      </c>
      <c r="D26" s="53" t="s">
        <v>120</v>
      </c>
      <c r="E26" s="54" t="s">
        <v>43</v>
      </c>
      <c r="F26" s="54" t="s">
        <v>148</v>
      </c>
      <c r="G26" s="53" t="s">
        <v>137</v>
      </c>
      <c r="H26" s="29" t="s">
        <v>191</v>
      </c>
      <c r="I26" s="53">
        <v>8</v>
      </c>
      <c r="J26" s="53" t="s">
        <v>64</v>
      </c>
      <c r="K26" s="22"/>
    </row>
    <row r="27" spans="1:13" ht="56.25">
      <c r="A27" s="53" t="s">
        <v>18</v>
      </c>
      <c r="B27" s="54" t="s">
        <v>39</v>
      </c>
      <c r="C27" s="54" t="s">
        <v>40</v>
      </c>
      <c r="D27" s="53" t="s">
        <v>125</v>
      </c>
      <c r="E27" s="54" t="s">
        <v>41</v>
      </c>
      <c r="F27" s="54" t="s">
        <v>193</v>
      </c>
      <c r="G27" s="53" t="s">
        <v>137</v>
      </c>
      <c r="H27" s="29" t="s">
        <v>124</v>
      </c>
      <c r="I27" s="37">
        <v>16</v>
      </c>
      <c r="J27" s="53" t="s">
        <v>42</v>
      </c>
    </row>
    <row r="28" spans="1:13">
      <c r="A28" s="2"/>
      <c r="B28" s="4"/>
      <c r="C28" s="4"/>
      <c r="D28" s="2"/>
      <c r="E28" s="4"/>
      <c r="F28" s="4"/>
      <c r="G28" s="4"/>
      <c r="H28" s="2"/>
      <c r="I28" s="2"/>
      <c r="J28" s="2"/>
      <c r="K28" s="2"/>
    </row>
    <row r="29" spans="1:13" ht="12.75" customHeight="1">
      <c r="A29" s="74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24"/>
    </row>
    <row r="30" spans="1:13">
      <c r="A30" s="73" t="s">
        <v>16</v>
      </c>
      <c r="B30" s="73" t="s">
        <v>22</v>
      </c>
      <c r="C30" s="73" t="s">
        <v>53</v>
      </c>
      <c r="D30" s="73" t="s">
        <v>11</v>
      </c>
      <c r="E30" s="73" t="s">
        <v>21</v>
      </c>
      <c r="F30" s="73" t="s">
        <v>12</v>
      </c>
      <c r="G30" s="73" t="s">
        <v>96</v>
      </c>
      <c r="H30" s="73" t="s">
        <v>99</v>
      </c>
      <c r="I30" s="73" t="s">
        <v>14</v>
      </c>
      <c r="J30" s="73" t="s">
        <v>13</v>
      </c>
      <c r="K30" s="24"/>
    </row>
    <row r="31" spans="1:1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25"/>
    </row>
    <row r="32" spans="1:13" s="7" customFormat="1" ht="45">
      <c r="A32" s="27" t="s">
        <v>36</v>
      </c>
      <c r="B32" s="54" t="s">
        <v>49</v>
      </c>
      <c r="C32" s="54" t="s">
        <v>111</v>
      </c>
      <c r="D32" s="53" t="s">
        <v>28</v>
      </c>
      <c r="E32" s="54" t="s">
        <v>155</v>
      </c>
      <c r="F32" s="54" t="s">
        <v>271</v>
      </c>
      <c r="G32" s="53" t="s">
        <v>137</v>
      </c>
      <c r="H32" s="54" t="s">
        <v>124</v>
      </c>
      <c r="I32" s="53">
        <v>8</v>
      </c>
      <c r="J32" s="53" t="s">
        <v>50</v>
      </c>
      <c r="K32" s="43"/>
      <c r="M32" s="13"/>
    </row>
    <row r="34" spans="1:13" ht="12.75" customHeight="1">
      <c r="A34" s="74" t="s">
        <v>179</v>
      </c>
      <c r="B34" s="74"/>
      <c r="C34" s="74"/>
      <c r="D34" s="74"/>
      <c r="E34" s="74"/>
      <c r="F34" s="74"/>
      <c r="G34" s="74"/>
      <c r="H34" s="74"/>
      <c r="I34" s="74"/>
      <c r="J34" s="74"/>
      <c r="K34" s="24"/>
    </row>
    <row r="35" spans="1:13">
      <c r="A35" s="73" t="s">
        <v>16</v>
      </c>
      <c r="B35" s="73" t="s">
        <v>22</v>
      </c>
      <c r="C35" s="73" t="s">
        <v>53</v>
      </c>
      <c r="D35" s="73" t="s">
        <v>11</v>
      </c>
      <c r="E35" s="73" t="s">
        <v>21</v>
      </c>
      <c r="F35" s="73" t="s">
        <v>12</v>
      </c>
      <c r="G35" s="73" t="s">
        <v>96</v>
      </c>
      <c r="H35" s="73" t="s">
        <v>99</v>
      </c>
      <c r="I35" s="73" t="s">
        <v>14</v>
      </c>
      <c r="J35" s="73" t="s">
        <v>13</v>
      </c>
      <c r="K35" s="21"/>
      <c r="M35" s="1"/>
    </row>
    <row r="36" spans="1:1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23"/>
      <c r="M36" s="1"/>
    </row>
    <row r="37" spans="1:13" ht="101.25">
      <c r="A37" s="27" t="s">
        <v>45</v>
      </c>
      <c r="B37" s="54" t="s">
        <v>70</v>
      </c>
      <c r="C37" s="54" t="s">
        <v>185</v>
      </c>
      <c r="D37" s="53" t="s">
        <v>19</v>
      </c>
      <c r="E37" s="54" t="s">
        <v>71</v>
      </c>
      <c r="F37" s="54" t="s">
        <v>246</v>
      </c>
      <c r="G37" s="53" t="s">
        <v>137</v>
      </c>
      <c r="H37" s="54" t="s">
        <v>124</v>
      </c>
      <c r="I37" s="34">
        <v>16</v>
      </c>
      <c r="J37" s="53" t="s">
        <v>79</v>
      </c>
      <c r="K37" s="45"/>
      <c r="L37" s="9"/>
      <c r="M37" s="1"/>
    </row>
    <row r="38" spans="1:1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1"/>
    </row>
    <row r="39" spans="1:13" ht="12.75" customHeight="1">
      <c r="A39" s="79" t="s">
        <v>25</v>
      </c>
      <c r="B39" s="79"/>
      <c r="C39" s="79"/>
      <c r="D39" s="7"/>
      <c r="E39" s="7"/>
      <c r="F39" s="7"/>
      <c r="G39" s="7"/>
      <c r="H39" s="7"/>
      <c r="I39" s="7"/>
      <c r="J39" s="14"/>
      <c r="K39" s="7"/>
      <c r="M39" s="1"/>
    </row>
    <row r="40" spans="1:13">
      <c r="M40" s="1"/>
    </row>
    <row r="41" spans="1:13">
      <c r="J41" s="14"/>
      <c r="M41" s="1"/>
    </row>
  </sheetData>
  <customSheetViews>
    <customSheetView guid="{98EA6DC0-3792-4CF7-AB6A-F664A719F81E}" showGridLines="0">
      <pane xSplit="2" ySplit="3" topLeftCell="C4" activePane="bottomRight" state="frozen"/>
      <selection pane="bottomRight" activeCell="L1" sqref="L1:L1048576"/>
      <rowBreaks count="2" manualBreakCount="2">
        <brk id="14" max="10" man="1"/>
        <brk id="27" max="12" man="1"/>
      </rowBreaks>
      <pageMargins left="0.59055118110236227" right="0" top="0.59055118110236227" bottom="0.19685039370078741" header="0.31496062992125984" footer="0.19685039370078741"/>
      <printOptions horizontalCentered="1"/>
      <pageSetup paperSize="9" scale="97" orientation="landscape" r:id="rId1"/>
    </customSheetView>
  </customSheetViews>
  <mergeCells count="62">
    <mergeCell ref="A1:J1"/>
    <mergeCell ref="A3:J3"/>
    <mergeCell ref="A5:J5"/>
    <mergeCell ref="A6:J6"/>
    <mergeCell ref="E11:E12"/>
    <mergeCell ref="F11:F12"/>
    <mergeCell ref="G11:G12"/>
    <mergeCell ref="H11:H12"/>
    <mergeCell ref="A10:J10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J13:J14"/>
    <mergeCell ref="A11:A12"/>
    <mergeCell ref="B11:B12"/>
    <mergeCell ref="C11:C12"/>
    <mergeCell ref="D11:D12"/>
    <mergeCell ref="I11:I12"/>
    <mergeCell ref="J11:J12"/>
    <mergeCell ref="A29:J29"/>
    <mergeCell ref="H18:H19"/>
    <mergeCell ref="I18:I19"/>
    <mergeCell ref="J18:J19"/>
    <mergeCell ref="A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I30:I31"/>
    <mergeCell ref="J30:J31"/>
    <mergeCell ref="A34:J34"/>
    <mergeCell ref="A30:A31"/>
    <mergeCell ref="B30:B31"/>
    <mergeCell ref="C30:C31"/>
    <mergeCell ref="D30:D31"/>
    <mergeCell ref="E30:E31"/>
    <mergeCell ref="F30:F31"/>
    <mergeCell ref="G30:G31"/>
    <mergeCell ref="H30:H31"/>
    <mergeCell ref="G35:G36"/>
    <mergeCell ref="H35:H36"/>
    <mergeCell ref="I35:I36"/>
    <mergeCell ref="J35:J36"/>
    <mergeCell ref="E35:E36"/>
    <mergeCell ref="F35:F36"/>
    <mergeCell ref="A39:C39"/>
    <mergeCell ref="A35:A36"/>
    <mergeCell ref="B35:B36"/>
    <mergeCell ref="C35:C36"/>
    <mergeCell ref="D35:D36"/>
  </mergeCells>
  <printOptions horizontalCentered="1"/>
  <pageMargins left="0.59055118110236227" right="0" top="0.59055118110236227" bottom="0.19685039370078741" header="0.31496062992125984" footer="0.19685039370078741"/>
  <pageSetup paperSize="9" scale="97" orientation="landscape" r:id="rId2"/>
  <rowBreaks count="2" manualBreakCount="2">
    <brk id="14" max="10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13</vt:i4>
      </vt:variant>
    </vt:vector>
  </HeadingPairs>
  <TitlesOfParts>
    <vt:vector size="27" baseType="lpstr">
      <vt:lpstr>AÇÕES DO PAINT_Reitoria</vt:lpstr>
      <vt:lpstr>CAST</vt:lpstr>
      <vt:lpstr>Abaetetuba</vt:lpstr>
      <vt:lpstr>Breves</vt:lpstr>
      <vt:lpstr>ATM</vt:lpstr>
      <vt:lpstr>TUC</vt:lpstr>
      <vt:lpstr>BEL</vt:lpstr>
      <vt:lpstr>Ind. MB</vt:lpstr>
      <vt:lpstr>Rural MB</vt:lpstr>
      <vt:lpstr>C. Araguaia</vt:lpstr>
      <vt:lpstr>Itaituba</vt:lpstr>
      <vt:lpstr>Santarém</vt:lpstr>
      <vt:lpstr>Paragominas</vt:lpstr>
      <vt:lpstr>desenv e capacit</vt:lpstr>
      <vt:lpstr>Abaetetuba!Area_de_impressao</vt:lpstr>
      <vt:lpstr>'AÇÕES DO PAINT_Reitoria'!Area_de_impressao</vt:lpstr>
      <vt:lpstr>ATM!Area_de_impressao</vt:lpstr>
      <vt:lpstr>BEL!Area_de_impressao</vt:lpstr>
      <vt:lpstr>Breves!Area_de_impressao</vt:lpstr>
      <vt:lpstr>'C. Araguaia'!Area_de_impressao</vt:lpstr>
      <vt:lpstr>CAST!Area_de_impressao</vt:lpstr>
      <vt:lpstr>'Ind. MB'!Area_de_impressao</vt:lpstr>
      <vt:lpstr>Itaituba!Area_de_impressao</vt:lpstr>
      <vt:lpstr>Paragominas!Area_de_impressao</vt:lpstr>
      <vt:lpstr>'Rural MB'!Area_de_impressao</vt:lpstr>
      <vt:lpstr>Santarém!Area_de_impressao</vt:lpstr>
      <vt:lpstr>TUC!Area_de_impressao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zeneide</dc:creator>
  <cp:lastModifiedBy>bruno.cabral</cp:lastModifiedBy>
  <cp:lastPrinted>2014-04-14T14:53:40Z</cp:lastPrinted>
  <dcterms:created xsi:type="dcterms:W3CDTF">2009-07-28T18:10:00Z</dcterms:created>
  <dcterms:modified xsi:type="dcterms:W3CDTF">2014-05-02T18:41:45Z</dcterms:modified>
</cp:coreProperties>
</file>